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ВОГИС\2023_27_8\Приложения\"/>
    </mc:Choice>
  </mc:AlternateContent>
  <bookViews>
    <workbookView xWindow="0" yWindow="0" windowWidth="17955" windowHeight="12000"/>
  </bookViews>
  <sheets>
    <sheet name="Приложение 1" sheetId="5" r:id="rId1"/>
    <sheet name="Приложение 2" sheetId="1" r:id="rId2"/>
  </sheets>
  <definedNames>
    <definedName name="_xlnm._FilterDatabase" localSheetId="0" hidden="1">'Приложение 1'!$A$2:$H$24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" l="1"/>
  <c r="Q29" i="1" s="1"/>
  <c r="Z57" i="1" l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F47" i="1"/>
  <c r="B30" i="1"/>
  <c r="B51" i="1" l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B47" i="1"/>
  <c r="C47" i="1"/>
  <c r="D47" i="1"/>
  <c r="E47" i="1"/>
  <c r="G47" i="1"/>
  <c r="H47" i="1"/>
  <c r="I47" i="1"/>
  <c r="J47" i="1"/>
  <c r="K47" i="1"/>
  <c r="L47" i="1"/>
  <c r="M47" i="1"/>
  <c r="N47" i="1"/>
  <c r="O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B35" i="1"/>
  <c r="Q10" i="1"/>
  <c r="Q36" i="1" s="1"/>
  <c r="Q11" i="1"/>
  <c r="Q37" i="1" s="1"/>
  <c r="Q12" i="1"/>
  <c r="Q38" i="1" s="1"/>
  <c r="Q13" i="1"/>
  <c r="Q39" i="1" s="1"/>
  <c r="S39" i="1" s="1"/>
  <c r="Q14" i="1"/>
  <c r="Q40" i="1" s="1"/>
  <c r="Q15" i="1"/>
  <c r="Q41" i="1" s="1"/>
  <c r="Q16" i="1"/>
  <c r="Q42" i="1" s="1"/>
  <c r="Q17" i="1"/>
  <c r="Q43" i="1" s="1"/>
  <c r="S43" i="1" s="1"/>
  <c r="Q18" i="1"/>
  <c r="Q44" i="1" s="1"/>
  <c r="Q19" i="1"/>
  <c r="Q45" i="1" s="1"/>
  <c r="Q20" i="1"/>
  <c r="Q46" i="1" s="1"/>
  <c r="Q21" i="1"/>
  <c r="Q47" i="1" s="1"/>
  <c r="S47" i="1" s="1"/>
  <c r="Q22" i="1"/>
  <c r="Q48" i="1" s="1"/>
  <c r="Q23" i="1"/>
  <c r="Q49" i="1" s="1"/>
  <c r="Q24" i="1"/>
  <c r="Q50" i="1" s="1"/>
  <c r="Q25" i="1"/>
  <c r="Q51" i="1" s="1"/>
  <c r="S51" i="1" s="1"/>
  <c r="Q4" i="1"/>
  <c r="Q30" i="1" s="1"/>
  <c r="Q5" i="1"/>
  <c r="Q31" i="1" s="1"/>
  <c r="Q6" i="1"/>
  <c r="Q32" i="1" s="1"/>
  <c r="Q7" i="1"/>
  <c r="Q33" i="1" s="1"/>
  <c r="S33" i="1" s="1"/>
  <c r="Q8" i="1"/>
  <c r="Q34" i="1" s="1"/>
  <c r="Q9" i="1"/>
  <c r="Q35" i="1" s="1"/>
  <c r="P10" i="1"/>
  <c r="P36" i="1" s="1"/>
  <c r="P11" i="1"/>
  <c r="P37" i="1" s="1"/>
  <c r="P12" i="1"/>
  <c r="P38" i="1" s="1"/>
  <c r="P13" i="1"/>
  <c r="P39" i="1" s="1"/>
  <c r="P14" i="1"/>
  <c r="P40" i="1" s="1"/>
  <c r="P15" i="1"/>
  <c r="P41" i="1" s="1"/>
  <c r="P16" i="1"/>
  <c r="P42" i="1" s="1"/>
  <c r="P17" i="1"/>
  <c r="P43" i="1" s="1"/>
  <c r="P18" i="1"/>
  <c r="P44" i="1" s="1"/>
  <c r="P19" i="1"/>
  <c r="P45" i="1" s="1"/>
  <c r="P20" i="1"/>
  <c r="P46" i="1" s="1"/>
  <c r="P21" i="1"/>
  <c r="P47" i="1" s="1"/>
  <c r="P22" i="1"/>
  <c r="P48" i="1" s="1"/>
  <c r="P23" i="1"/>
  <c r="P49" i="1" s="1"/>
  <c r="P24" i="1"/>
  <c r="P50" i="1" s="1"/>
  <c r="P3" i="1"/>
  <c r="P29" i="1" s="1"/>
  <c r="P25" i="1"/>
  <c r="P51" i="1" s="1"/>
  <c r="P4" i="1"/>
  <c r="P30" i="1" s="1"/>
  <c r="P5" i="1"/>
  <c r="P31" i="1" s="1"/>
  <c r="P6" i="1"/>
  <c r="P32" i="1" s="1"/>
  <c r="P7" i="1"/>
  <c r="P33" i="1" s="1"/>
  <c r="P8" i="1"/>
  <c r="P34" i="1" s="1"/>
  <c r="P9" i="1"/>
  <c r="P35" i="1" s="1"/>
  <c r="R44" i="1" l="1"/>
  <c r="S32" i="1"/>
  <c r="S50" i="1"/>
  <c r="S46" i="1"/>
  <c r="S42" i="1"/>
  <c r="S38" i="1"/>
  <c r="R29" i="1"/>
  <c r="S35" i="1"/>
  <c r="S31" i="1"/>
  <c r="S49" i="1"/>
  <c r="S45" i="1"/>
  <c r="S41" i="1"/>
  <c r="S37" i="1"/>
  <c r="R31" i="1"/>
  <c r="S34" i="1"/>
  <c r="S30" i="1"/>
  <c r="S48" i="1"/>
  <c r="S44" i="1"/>
  <c r="S40" i="1"/>
  <c r="S36" i="1"/>
  <c r="S29" i="1"/>
  <c r="R43" i="1"/>
  <c r="R34" i="1"/>
  <c r="R40" i="1"/>
  <c r="R38" i="1"/>
  <c r="R39" i="1"/>
  <c r="R36" i="1"/>
  <c r="R30" i="1"/>
  <c r="R50" i="1"/>
  <c r="R42" i="1"/>
  <c r="R51" i="1"/>
  <c r="R49" i="1"/>
  <c r="R33" i="1"/>
  <c r="R32" i="1"/>
  <c r="R48" i="1"/>
  <c r="R35" i="1"/>
  <c r="R41" i="1"/>
  <c r="R47" i="1"/>
  <c r="R46" i="1"/>
  <c r="R37" i="1"/>
  <c r="R45" i="1"/>
  <c r="U29" i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</calcChain>
</file>

<file path=xl/sharedStrings.xml><?xml version="1.0" encoding="utf-8"?>
<sst xmlns="http://schemas.openxmlformats.org/spreadsheetml/2006/main" count="305" uniqueCount="127">
  <si>
    <t>CL244</t>
  </si>
  <si>
    <t>CL134</t>
  </si>
  <si>
    <t>CL190</t>
  </si>
  <si>
    <t>CL186</t>
  </si>
  <si>
    <t>CL220</t>
  </si>
  <si>
    <t>CL69</t>
  </si>
  <si>
    <t>CL101</t>
  </si>
  <si>
    <t>CL300</t>
  </si>
  <si>
    <t>CL207</t>
  </si>
  <si>
    <t>CL184</t>
  </si>
  <si>
    <t>CL89</t>
  </si>
  <si>
    <t>CL168</t>
  </si>
  <si>
    <t>CL115</t>
  </si>
  <si>
    <t>CL119</t>
  </si>
  <si>
    <t>CL251</t>
  </si>
  <si>
    <t>CL67</t>
  </si>
  <si>
    <t>CL128</t>
  </si>
  <si>
    <t>CL192</t>
  </si>
  <si>
    <t>CL185</t>
  </si>
  <si>
    <t>CL95</t>
  </si>
  <si>
    <t>CL3</t>
  </si>
  <si>
    <t>CL262</t>
  </si>
  <si>
    <t>CL82</t>
  </si>
  <si>
    <t>P. spicata 2n=14</t>
  </si>
  <si>
    <t>P. spicata 2n=28</t>
  </si>
  <si>
    <t>P. libanotica</t>
  </si>
  <si>
    <t>P. cognata</t>
  </si>
  <si>
    <t>P. kosaninii</t>
  </si>
  <si>
    <t>P. geniculata</t>
  </si>
  <si>
    <t>P. tauri</t>
  </si>
  <si>
    <t>E. pendulinus</t>
  </si>
  <si>
    <t>Th. intermedium</t>
  </si>
  <si>
    <t>Th. bessarabicum</t>
  </si>
  <si>
    <t>Th. junceum</t>
  </si>
  <si>
    <t>Ae. tauschii</t>
  </si>
  <si>
    <t>S. cereale</t>
  </si>
  <si>
    <t>Среднее значение</t>
  </si>
  <si>
    <t xml:space="preserve">T. aestivum </t>
  </si>
  <si>
    <r>
      <t xml:space="preserve">Коэффициент вариации между видами </t>
    </r>
    <r>
      <rPr>
        <i/>
        <sz val="10"/>
        <color theme="1"/>
        <rFont val="Calibri"/>
        <family val="2"/>
        <charset val="204"/>
        <scheme val="minor"/>
      </rPr>
      <t>Pseudoroegneria</t>
    </r>
  </si>
  <si>
    <r>
      <t xml:space="preserve">Среднее значение между видами </t>
    </r>
    <r>
      <rPr>
        <i/>
        <sz val="10"/>
        <color theme="1"/>
        <rFont val="Calibri"/>
        <family val="2"/>
        <charset val="204"/>
        <scheme val="minor"/>
      </rPr>
      <t>Pseudoroegneria</t>
    </r>
  </si>
  <si>
    <t>Название повтора</t>
  </si>
  <si>
    <t>Вид-источник повтора</t>
  </si>
  <si>
    <t>Образец</t>
  </si>
  <si>
    <t>Праймер прямой</t>
  </si>
  <si>
    <t>Праймер обратный</t>
  </si>
  <si>
    <t>Наиболее сходная с повтором последовательность среди ранее опубликованных</t>
  </si>
  <si>
    <t>Процент идентичности 
с наиболее сходным повтором, %</t>
  </si>
  <si>
    <t>Длина мономера</t>
  </si>
  <si>
    <t>PI 237636</t>
  </si>
  <si>
    <t>F: 5′-TATTGGGAGCTCGCGGTAAC-3′</t>
  </si>
  <si>
    <t>R: 5′-CCCTTGTGAAGTCGGGTTGA-3′</t>
  </si>
  <si>
    <t>PI 380652</t>
  </si>
  <si>
    <t>F: 5′-CACCCCCAAACTGATGGACA-3′</t>
  </si>
  <si>
    <t>R: 5′-CGTCCTCGACGGAAGCTCAT-3′</t>
  </si>
  <si>
    <t>P. spicata</t>
  </si>
  <si>
    <t>PI 578855</t>
  </si>
  <si>
    <t>F: 5′-ACTACCTTTTCAAGCCACCGT-3′</t>
  </si>
  <si>
    <t>R: 5′-GGAGGTCATATATGGAGACCTATTT-3′</t>
  </si>
  <si>
    <t>нет аннотированных аналогов в ncbi</t>
  </si>
  <si>
    <t>F: 5′-TGACACCATGCCAAGTTTCAT-3′</t>
  </si>
  <si>
    <t>R: 5′-GTGCATGTTTAGGTCCCATGC-3′</t>
  </si>
  <si>
    <t>F: 5′-CACTGGGCACAACCAAAGTT-3′</t>
  </si>
  <si>
    <t>R: 5′-ACAAAAGGGCTCCATGCACA-3′</t>
  </si>
  <si>
    <t>PI 330690</t>
  </si>
  <si>
    <t>F: 5′-TAAATCACTAGCATGGCATTGACAG-3′</t>
  </si>
  <si>
    <t>R: 5′-CAGATCGCATCTCTGCCTCC-3′</t>
  </si>
  <si>
    <t>F: 5′-TTAAGGATGGTTTGGGCAGC-3′</t>
  </si>
  <si>
    <t>R: 5′-ACCACACGTCACTCTGAAACA-3′</t>
  </si>
  <si>
    <t>F: 5′-AGCTCAACTCTCACATGACCA-3′</t>
  </si>
  <si>
    <t>R: 5′-GGAGCCCATTTTGGCAATCG-3′</t>
  </si>
  <si>
    <t>F: 5′-CCTTTGACTTTCGCCGGAC-3′</t>
  </si>
  <si>
    <t>R: 5′- CGACACGGAGGGAATCTTGC-3′</t>
  </si>
  <si>
    <t>F: 5′-CCCGTCGTGGACGGAACT-3′</t>
  </si>
  <si>
    <t>R: 5′-CCCGTTCTGGGTCCGTGTA-3′</t>
  </si>
  <si>
    <t>PI 670437</t>
  </si>
  <si>
    <t>F: 5′-GCAGAACCCTCTTCGGTACG-3′</t>
  </si>
  <si>
    <t>R: 5′-GGGAGAGTGTCCGGTTTGTA-3′</t>
  </si>
  <si>
    <t>F: 5′-TTTTTGTGAAGCAAGTGCCAT-3′</t>
  </si>
  <si>
    <t>R: 5′-TAGAGCACACTTGCAGTTCA-3′</t>
  </si>
  <si>
    <t>F: 5′-GAATGGGCTCCCGGAAAAGA-3′</t>
  </si>
  <si>
    <t>R: 5′-GACGTCGGTTCCTCTGAGTG-3′</t>
  </si>
  <si>
    <t>F: 5′-CACATGGGATGCCAACTGC-3′</t>
  </si>
  <si>
    <t>R: 5′-TGGTCGAAACTAGAGCACACT-3′</t>
  </si>
  <si>
    <t>PI 670361</t>
  </si>
  <si>
    <t>F: 5′-TGGAGGCCTACTACCGAAAGA-3′</t>
  </si>
  <si>
    <t>R: 5′-TTTGGCATGGTAAGCCCCAT-3′</t>
  </si>
  <si>
    <t>PI 236671</t>
  </si>
  <si>
    <t>F: 5′-ACGACATTAGCCGAACCCTC-3′</t>
  </si>
  <si>
    <t>R: 5′-AATTTGGCACTTTTCCGGGC-3′</t>
  </si>
  <si>
    <t>F: 5′-TATACGCCATTGGAAGCCCC-3′</t>
  </si>
  <si>
    <t>R: 5′-ACTCGTTAGCACGCCCAAAT-3′</t>
  </si>
  <si>
    <t>F: 5′-TTGGATGGCCACTGACCAAG-3′</t>
  </si>
  <si>
    <t>R: 5′-TGGCAATTTTCAGGACCAAACT-3′</t>
  </si>
  <si>
    <t>F: 5′-TTTCGGCCCGGAAAATCGTA-3′</t>
  </si>
  <si>
    <t>R: 5′-CATTCCGTGAATGCGCTCAG-3′</t>
  </si>
  <si>
    <t>F: 5′-TCGTGGGGGATAGTCCTGTT-3′</t>
  </si>
  <si>
    <t>R: 5′-GATGTCCGGATGACCACCTC-3′</t>
  </si>
  <si>
    <t>F: 5′-GTAGAGATCGATCGGCGTGG-3′</t>
  </si>
  <si>
    <t>R: 5′-TCCGAAAGGATTTGGGCGAT-3′</t>
  </si>
  <si>
    <t>F: 5′-CCCAGGTGCATCGTTGTGAT-3′</t>
  </si>
  <si>
    <t>R: 5′-CGCACTAGATTCGGGCTCAA-3′</t>
  </si>
  <si>
    <t>Приложение 2.1. Копийность сателлитных повторов</t>
  </si>
  <si>
    <t xml:space="preserve">Приложение 2.3. Коээфициенты корреляции r Пирсона между паттернами копийности изучаемых сателлитных повторов.
Красным шрифтом отмечены значения корреляции со значением p&lt;0,05.
Цветовая шкала заливки ячйки соответствует силе связи: зелёный - сильная положительная (1,0), жёлтый - отсутствие корреляции (0,0), красный - сильная отрицательная (-1,0); 
цветовая шкала от -1,0 до 1,0  с шагом 0,1 приведена справа от таблицы  </t>
  </si>
  <si>
    <t>Приложение 2.4. Диаграмма, построенная методом анализа главных компонент на основе паттернов копийности изучаемых сателлитных повторов;  вектора - изучаемые сателлитные повторы: сонаправленные вектора свидетельствуют о сходстве паттерна копийности повторов</t>
  </si>
  <si>
    <t xml:space="preserve">Приложение 2.5. Коээфициенты корреляции r Пирсона между паттернами копийности изучаемых видов трибы Triticeae.
Красным шрифтом отмечены значения корреляции со значением p&lt;0,05
Цветовая шкала заливки ячйки соответствует силе связи: зелёный - сильная положительная (1,0), жёлтый - отсутствие корреляции (0,0), красный - сильная отрицательная (-1,0); 
цветовая шкала от -1,0 до 1,0  с шагом 0,1 приведена справа от таблицы Приложение 1.4  </t>
  </si>
  <si>
    <t>Приложение 2.6. Диаграмма, построенная методом анализа главных компонент на основе паттернов копийности изучаемых видов трибы Triticeae; вектора - изучаемые виды трибы Triticeae: сонаправленные вектора свидетельствуют о сходстве паттернов копийности видов</t>
  </si>
  <si>
    <t xml:space="preserve">Приложение 1. Характеристика выявленных в геноме видов Pseudoroegneria сателлитных повторов </t>
  </si>
  <si>
    <r>
      <t xml:space="preserve">AY040832.1 </t>
    </r>
    <r>
      <rPr>
        <i/>
        <sz val="11"/>
        <color rgb="FF000000"/>
        <rFont val="Calibri"/>
        <family val="2"/>
        <charset val="204"/>
      </rPr>
      <t>Hordeum vulgare</t>
    </r>
    <r>
      <rPr>
        <sz val="11"/>
        <color rgb="FF000000"/>
        <rFont val="Calibri"/>
        <family val="2"/>
        <charset val="1"/>
      </rPr>
      <t xml:space="preserve"> Ty3/gypsy retrotransposon cereba gag-pol polyprotein gene, complete cds</t>
    </r>
  </si>
  <si>
    <r>
      <t xml:space="preserve">KC290912.1 </t>
    </r>
    <r>
      <rPr>
        <i/>
        <sz val="11"/>
        <color rgb="FF000000"/>
        <rFont val="Calibri"/>
        <family val="2"/>
        <charset val="204"/>
      </rPr>
      <t>Triticum aestivum</t>
    </r>
    <r>
      <rPr>
        <sz val="11"/>
        <color rgb="FF000000"/>
        <rFont val="Calibri"/>
        <family val="2"/>
        <charset val="1"/>
      </rPr>
      <t xml:space="preserve"> clone pTa-451 FISH-positive repetitive sequence</t>
    </r>
  </si>
  <si>
    <r>
      <t xml:space="preserve">EF469549.1 </t>
    </r>
    <r>
      <rPr>
        <i/>
        <sz val="11"/>
        <color rgb="FF000000"/>
        <rFont val="Calibri"/>
        <family val="2"/>
        <charset val="204"/>
      </rPr>
      <t xml:space="preserve">Triticum aestivum </t>
    </r>
    <r>
      <rPr>
        <sz val="11"/>
        <color rgb="FF000000"/>
        <rFont val="Calibri"/>
        <family val="2"/>
        <charset val="1"/>
      </rPr>
      <t>clone Tri-MS-6 subtelomeric repeat Spelt1-like sequence, идентичность 80%</t>
    </r>
  </si>
  <si>
    <r>
      <t xml:space="preserve">KC290905.1 </t>
    </r>
    <r>
      <rPr>
        <i/>
        <sz val="11"/>
        <color rgb="FF000000"/>
        <rFont val="Calibri"/>
        <family val="2"/>
        <charset val="204"/>
      </rPr>
      <t>Triticum aestivum</t>
    </r>
    <r>
      <rPr>
        <sz val="11"/>
        <color rgb="FF000000"/>
        <rFont val="Calibri"/>
        <family val="2"/>
        <charset val="1"/>
      </rPr>
      <t xml:space="preserve"> clone pTa-465 FISH-positive repetitive sequence</t>
    </r>
  </si>
  <si>
    <r>
      <t xml:space="preserve">ON872687.1 </t>
    </r>
    <r>
      <rPr>
        <i/>
        <sz val="11"/>
        <color rgb="FF000000"/>
        <rFont val="Calibri"/>
        <family val="2"/>
        <charset val="204"/>
      </rPr>
      <t>Thinopyrum bessarabicum</t>
    </r>
    <r>
      <rPr>
        <sz val="11"/>
        <color rgb="FF000000"/>
        <rFont val="Calibri"/>
        <family val="2"/>
        <charset val="1"/>
      </rPr>
      <t xml:space="preserve"> clone CL97 satellite sequence</t>
    </r>
  </si>
  <si>
    <r>
      <t xml:space="preserve">AY359471.1 </t>
    </r>
    <r>
      <rPr>
        <i/>
        <sz val="11"/>
        <color rgb="FF000000"/>
        <rFont val="Calibri"/>
        <family val="2"/>
        <charset val="204"/>
      </rPr>
      <t>Secale cereale</t>
    </r>
    <r>
      <rPr>
        <sz val="11"/>
        <color rgb="FF000000"/>
        <rFont val="Calibri"/>
        <family val="2"/>
        <charset val="1"/>
      </rPr>
      <t xml:space="preserve"> retrotransposon Cassandra, complete sequence</t>
    </r>
  </si>
  <si>
    <r>
      <t xml:space="preserve">MG323513.1 </t>
    </r>
    <r>
      <rPr>
        <i/>
        <sz val="11"/>
        <color rgb="FF000000"/>
        <rFont val="Calibri"/>
        <family val="2"/>
        <charset val="204"/>
      </rPr>
      <t>Agropyron cristatum</t>
    </r>
    <r>
      <rPr>
        <sz val="11"/>
        <color rgb="FF000000"/>
        <rFont val="Calibri"/>
        <family val="2"/>
        <charset val="1"/>
      </rPr>
      <t xml:space="preserve"> clone ACRI_TR_CL80 satellite sequence</t>
    </r>
  </si>
  <si>
    <r>
      <t xml:space="preserve">MK256655.1 </t>
    </r>
    <r>
      <rPr>
        <i/>
        <sz val="11"/>
        <color rgb="FF000000"/>
        <rFont val="Calibri"/>
        <family val="2"/>
        <charset val="204"/>
      </rPr>
      <t>Aegilops tauschii</t>
    </r>
    <r>
      <rPr>
        <sz val="11"/>
        <color rgb="FF000000"/>
        <rFont val="Calibri"/>
        <family val="2"/>
        <charset val="1"/>
      </rPr>
      <t xml:space="preserve"> microsatellite P523 sequence</t>
    </r>
  </si>
  <si>
    <r>
      <t xml:space="preserve">AH013688.3 </t>
    </r>
    <r>
      <rPr>
        <i/>
        <sz val="11"/>
        <color rgb="FF000000"/>
        <rFont val="Calibri"/>
        <family val="2"/>
        <charset val="204"/>
      </rPr>
      <t>Aegilops tauschii</t>
    </r>
    <r>
      <rPr>
        <sz val="11"/>
        <color rgb="FF000000"/>
        <rFont val="Calibri"/>
        <family val="2"/>
        <charset val="1"/>
      </rPr>
      <t xml:space="preserve"> transposon XJ, complete sequence; putative Bowman Birk trypsin inhibitor gene</t>
    </r>
  </si>
  <si>
    <r>
      <t xml:space="preserve">ON872666.1 </t>
    </r>
    <r>
      <rPr>
        <i/>
        <sz val="11"/>
        <color rgb="FF000000"/>
        <rFont val="Calibri"/>
        <family val="2"/>
        <charset val="204"/>
      </rPr>
      <t>Aegilops crassa</t>
    </r>
    <r>
      <rPr>
        <sz val="11"/>
        <color rgb="FF000000"/>
        <rFont val="Calibri"/>
        <family val="2"/>
        <charset val="1"/>
      </rPr>
      <t xml:space="preserve"> clone CL219 satellite sequence</t>
    </r>
  </si>
  <si>
    <r>
      <t xml:space="preserve">AY641412.1 </t>
    </r>
    <r>
      <rPr>
        <i/>
        <sz val="11"/>
        <color rgb="FF000000"/>
        <rFont val="Calibri"/>
        <family val="2"/>
        <charset val="204"/>
      </rPr>
      <t>Hordeum vulgare</t>
    </r>
    <r>
      <rPr>
        <sz val="11"/>
        <color rgb="FF000000"/>
        <rFont val="Calibri"/>
        <family val="2"/>
        <charset val="1"/>
      </rPr>
      <t xml:space="preserve"> subsp. </t>
    </r>
    <r>
      <rPr>
        <i/>
        <sz val="11"/>
        <color rgb="FF000000"/>
        <rFont val="Calibri"/>
        <family val="2"/>
        <charset val="204"/>
      </rPr>
      <t>vulgare</t>
    </r>
    <r>
      <rPr>
        <sz val="11"/>
        <color rgb="FF000000"/>
        <rFont val="Calibri"/>
        <family val="2"/>
        <charset val="1"/>
      </rPr>
      <t xml:space="preserve"> retrotransposon Sandra5</t>
    </r>
  </si>
  <si>
    <r>
      <t xml:space="preserve">EU331360.1 </t>
    </r>
    <r>
      <rPr>
        <i/>
        <sz val="11"/>
        <color rgb="FF000000"/>
        <rFont val="Calibri"/>
        <family val="2"/>
        <charset val="204"/>
      </rPr>
      <t xml:space="preserve">Lophopyrum elongatum* </t>
    </r>
    <r>
      <rPr>
        <sz val="11"/>
        <color rgb="FF000000"/>
        <rFont val="Calibri"/>
        <family val="2"/>
        <charset val="1"/>
      </rPr>
      <t>clone 51-6 E genome specific marker</t>
    </r>
  </si>
  <si>
    <r>
      <t xml:space="preserve">MN587591.1 </t>
    </r>
    <r>
      <rPr>
        <i/>
        <sz val="11"/>
        <color rgb="FF000000"/>
        <rFont val="Calibri"/>
        <family val="2"/>
        <charset val="204"/>
      </rPr>
      <t>Elymus stipifolius**</t>
    </r>
    <r>
      <rPr>
        <sz val="11"/>
        <color rgb="FF000000"/>
        <rFont val="Calibri"/>
        <family val="2"/>
        <charset val="1"/>
      </rPr>
      <t xml:space="preserve"> isolate L15 microsatellite sequence</t>
    </r>
  </si>
  <si>
    <r>
      <t>**</t>
    </r>
    <r>
      <rPr>
        <i/>
        <sz val="11"/>
        <color rgb="FF000000"/>
        <rFont val="Calibri"/>
        <family val="2"/>
        <charset val="204"/>
      </rPr>
      <t>Elymus stipifolius</t>
    </r>
    <r>
      <rPr>
        <sz val="11"/>
        <color rgb="FF000000"/>
        <rFont val="Calibri"/>
        <family val="2"/>
        <charset val="1"/>
      </rPr>
      <t xml:space="preserve">, синоним </t>
    </r>
    <r>
      <rPr>
        <i/>
        <sz val="11"/>
        <color rgb="FF000000"/>
        <rFont val="Calibri"/>
        <family val="2"/>
        <charset val="204"/>
      </rPr>
      <t>Pseudoroegneria stipifolia</t>
    </r>
    <r>
      <rPr>
        <sz val="11"/>
        <color rgb="FF000000"/>
        <rFont val="Calibri"/>
        <family val="2"/>
        <charset val="1"/>
      </rPr>
      <t xml:space="preserve"> (https://www.gbif.org/species/5671814)</t>
    </r>
  </si>
  <si>
    <r>
      <t>*</t>
    </r>
    <r>
      <rPr>
        <i/>
        <sz val="11"/>
        <color rgb="FF000000"/>
        <rFont val="Calibri"/>
        <family val="2"/>
        <charset val="204"/>
      </rPr>
      <t>Lophopyrum elongatum</t>
    </r>
    <r>
      <rPr>
        <sz val="11"/>
        <color rgb="FF000000"/>
        <rFont val="Calibri"/>
        <family val="2"/>
        <charset val="1"/>
      </rPr>
      <t xml:space="preserve">, синоним </t>
    </r>
    <r>
      <rPr>
        <i/>
        <sz val="11"/>
        <color rgb="FF000000"/>
        <rFont val="Calibri"/>
        <family val="2"/>
        <charset val="204"/>
      </rPr>
      <t>Thinopyrum elongatum</t>
    </r>
    <r>
      <rPr>
        <sz val="11"/>
        <color rgb="FF000000"/>
        <rFont val="Calibri"/>
        <family val="2"/>
        <charset val="1"/>
      </rPr>
      <t xml:space="preserve"> (https://www.gbif.org/species/7432974)</t>
    </r>
  </si>
  <si>
    <t>Среднее значение
для всех видов</t>
  </si>
  <si>
    <t>Цветовая шкала значений копийности, выраженных через log10</t>
  </si>
  <si>
    <t xml:space="preserve"> </t>
  </si>
  <si>
    <r>
      <t>Приложение 2.2. Копийность изучаемых сателлитных повторов, выраженная через десятичный логарифм. 
Цветовая шкала заливки соответствует уровню копийности: красный - низкая (</t>
    </r>
    <r>
      <rPr>
        <b/>
        <sz val="11"/>
        <color theme="1"/>
        <rFont val="Calibri"/>
        <family val="2"/>
        <charset val="204"/>
      </rPr>
      <t>≤</t>
    </r>
    <r>
      <rPr>
        <b/>
        <sz val="11"/>
        <color theme="1"/>
        <rFont val="Calibri"/>
        <family val="2"/>
        <charset val="204"/>
        <scheme val="minor"/>
      </rPr>
      <t>2), жёлтый - средняя (&gt;2, &lt;4), зелёный - высокая (</t>
    </r>
    <r>
      <rPr>
        <b/>
        <sz val="11"/>
        <color theme="1"/>
        <rFont val="Calibri"/>
        <family val="2"/>
        <charset val="204"/>
      </rPr>
      <t>≥</t>
    </r>
    <r>
      <rPr>
        <b/>
        <sz val="11"/>
        <color theme="1"/>
        <rFont val="Calibri"/>
        <family val="2"/>
        <charset val="204"/>
        <scheme val="minor"/>
      </rPr>
      <t>4);
цветовая шкала значений копийности, выраженных через log10, с шагом 0,4 приведена справа от таблицы.</t>
    </r>
  </si>
  <si>
    <t>Коэффициент вариации между всеми образцами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</si>
</sst>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/>
    <xf numFmtId="2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6" fillId="0" borderId="1" xfId="1" applyNumberFormat="1" applyFont="1" applyBorder="1" applyAlignment="1">
      <alignment horizontal="right" vertical="center"/>
    </xf>
    <xf numFmtId="2" fontId="7" fillId="0" borderId="1" xfId="1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wrapText="1"/>
    </xf>
    <xf numFmtId="2" fontId="6" fillId="0" borderId="0" xfId="2" applyNumberFormat="1" applyFont="1" applyAlignment="1">
      <alignment horizontal="right" vertical="center"/>
    </xf>
    <xf numFmtId="0" fontId="0" fillId="0" borderId="1" xfId="0" applyBorder="1"/>
    <xf numFmtId="2" fontId="6" fillId="0" borderId="1" xfId="2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2" fontId="6" fillId="0" borderId="0" xfId="2" applyNumberFormat="1" applyFont="1" applyBorder="1" applyAlignment="1">
      <alignment horizontal="right" vertic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0" fontId="8" fillId="0" borderId="0" xfId="3" applyFont="1"/>
    <xf numFmtId="0" fontId="8" fillId="0" borderId="0" xfId="3"/>
    <xf numFmtId="0" fontId="8" fillId="0" borderId="0" xfId="3" applyFont="1" applyFill="1"/>
    <xf numFmtId="0" fontId="8" fillId="0" borderId="0" xfId="3" applyFont="1" applyFill="1" applyAlignment="1">
      <alignment wrapText="1"/>
    </xf>
    <xf numFmtId="0" fontId="8" fillId="0" borderId="0" xfId="3" applyFont="1" applyFill="1" applyAlignment="1">
      <alignment horizontal="center" wrapText="1"/>
    </xf>
    <xf numFmtId="0" fontId="8" fillId="0" borderId="0" xfId="3" applyAlignment="1">
      <alignment horizontal="center"/>
    </xf>
    <xf numFmtId="0" fontId="8" fillId="0" borderId="0" xfId="3" applyFont="1" applyFill="1" applyAlignment="1">
      <alignment horizontal="center"/>
    </xf>
    <xf numFmtId="0" fontId="9" fillId="0" borderId="0" xfId="3" applyFont="1"/>
    <xf numFmtId="2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</cellXfs>
  <cellStyles count="4">
    <cellStyle name="Обычный" xfId="0" builtinId="0"/>
    <cellStyle name="Обычный 2" xfId="3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81</xdr:row>
          <xdr:rowOff>47625</xdr:rowOff>
        </xdr:from>
        <xdr:to>
          <xdr:col>6</xdr:col>
          <xdr:colOff>971550</xdr:colOff>
          <xdr:row>116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7</xdr:col>
          <xdr:colOff>95250</xdr:colOff>
          <xdr:row>172</xdr:row>
          <xdr:rowOff>47625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/>
  </sheetViews>
  <sheetFormatPr defaultColWidth="8.7109375" defaultRowHeight="15" x14ac:dyDescent="0.25"/>
  <cols>
    <col min="1" max="1" width="25.5703125" style="27" bestFit="1" customWidth="1"/>
    <col min="2" max="2" width="16.42578125" style="27" customWidth="1"/>
    <col min="3" max="3" width="13.42578125" style="27" bestFit="1" customWidth="1"/>
    <col min="4" max="4" width="38" style="27" bestFit="1" customWidth="1"/>
    <col min="5" max="5" width="37.7109375" style="27" bestFit="1" customWidth="1"/>
    <col min="6" max="6" width="100.7109375" style="27" bestFit="1" customWidth="1"/>
    <col min="7" max="7" width="37.140625" style="31" bestFit="1" customWidth="1"/>
    <col min="8" max="8" width="20.42578125" style="27" bestFit="1" customWidth="1"/>
    <col min="9" max="16384" width="8.7109375" style="27"/>
  </cols>
  <sheetData>
    <row r="1" spans="1:8" x14ac:dyDescent="0.25">
      <c r="A1" s="27" t="s">
        <v>106</v>
      </c>
    </row>
    <row r="2" spans="1:8" ht="30" x14ac:dyDescent="0.25">
      <c r="A2" s="24" t="s">
        <v>40</v>
      </c>
      <c r="B2" s="25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5" t="s">
        <v>46</v>
      </c>
      <c r="H2" s="26" t="s">
        <v>47</v>
      </c>
    </row>
    <row r="3" spans="1:8" x14ac:dyDescent="0.25">
      <c r="A3" s="28" t="s">
        <v>20</v>
      </c>
      <c r="B3" s="33" t="s">
        <v>27</v>
      </c>
      <c r="C3" s="27" t="s">
        <v>48</v>
      </c>
      <c r="D3" s="27" t="s">
        <v>49</v>
      </c>
      <c r="E3" s="27" t="s">
        <v>50</v>
      </c>
      <c r="F3" s="29" t="s">
        <v>118</v>
      </c>
      <c r="G3" s="30">
        <v>79</v>
      </c>
      <c r="H3" s="31">
        <v>637</v>
      </c>
    </row>
    <row r="4" spans="1:8" x14ac:dyDescent="0.25">
      <c r="A4" s="28" t="s">
        <v>15</v>
      </c>
      <c r="B4" s="33" t="s">
        <v>29</v>
      </c>
      <c r="C4" s="27" t="s">
        <v>51</v>
      </c>
      <c r="D4" s="27" t="s">
        <v>52</v>
      </c>
      <c r="E4" s="27" t="s">
        <v>53</v>
      </c>
      <c r="F4" s="29" t="s">
        <v>107</v>
      </c>
      <c r="G4" s="30">
        <v>91</v>
      </c>
      <c r="H4" s="31">
        <v>5756</v>
      </c>
    </row>
    <row r="5" spans="1:8" x14ac:dyDescent="0.25">
      <c r="A5" s="28" t="s">
        <v>5</v>
      </c>
      <c r="B5" s="33" t="s">
        <v>54</v>
      </c>
      <c r="C5" s="27" t="s">
        <v>55</v>
      </c>
      <c r="D5" s="27" t="s">
        <v>56</v>
      </c>
      <c r="E5" s="27" t="s">
        <v>57</v>
      </c>
      <c r="F5" s="29" t="s">
        <v>58</v>
      </c>
      <c r="G5" s="30">
        <v>0</v>
      </c>
      <c r="H5" s="31">
        <v>178</v>
      </c>
    </row>
    <row r="6" spans="1:8" x14ac:dyDescent="0.25">
      <c r="A6" s="28" t="s">
        <v>22</v>
      </c>
      <c r="B6" s="33" t="s">
        <v>54</v>
      </c>
      <c r="C6" s="27" t="s">
        <v>55</v>
      </c>
      <c r="D6" s="27" t="s">
        <v>59</v>
      </c>
      <c r="E6" s="27" t="s">
        <v>60</v>
      </c>
      <c r="F6" s="28" t="s">
        <v>108</v>
      </c>
      <c r="G6" s="32">
        <v>88</v>
      </c>
      <c r="H6" s="31">
        <v>503</v>
      </c>
    </row>
    <row r="7" spans="1:8" x14ac:dyDescent="0.25">
      <c r="A7" s="28" t="s">
        <v>10</v>
      </c>
      <c r="B7" s="33" t="s">
        <v>29</v>
      </c>
      <c r="C7" s="27" t="s">
        <v>51</v>
      </c>
      <c r="D7" s="27" t="s">
        <v>61</v>
      </c>
      <c r="E7" s="27" t="s">
        <v>62</v>
      </c>
      <c r="F7" s="29" t="s">
        <v>58</v>
      </c>
      <c r="G7" s="30">
        <v>0</v>
      </c>
      <c r="H7" s="31">
        <v>658</v>
      </c>
    </row>
    <row r="8" spans="1:8" x14ac:dyDescent="0.25">
      <c r="A8" s="28" t="s">
        <v>19</v>
      </c>
      <c r="B8" s="33" t="s">
        <v>25</v>
      </c>
      <c r="C8" s="27" t="s">
        <v>63</v>
      </c>
      <c r="D8" s="27" t="s">
        <v>64</v>
      </c>
      <c r="E8" s="27" t="s">
        <v>65</v>
      </c>
      <c r="F8" s="29" t="s">
        <v>58</v>
      </c>
      <c r="G8" s="30">
        <v>0</v>
      </c>
      <c r="H8" s="31">
        <v>5468</v>
      </c>
    </row>
    <row r="9" spans="1:8" x14ac:dyDescent="0.25">
      <c r="A9" s="28" t="s">
        <v>6</v>
      </c>
      <c r="B9" s="33" t="s">
        <v>54</v>
      </c>
      <c r="C9" s="27" t="s">
        <v>55</v>
      </c>
      <c r="D9" s="27" t="s">
        <v>66</v>
      </c>
      <c r="E9" s="27" t="s">
        <v>67</v>
      </c>
      <c r="F9" s="28" t="s">
        <v>109</v>
      </c>
      <c r="G9" s="32">
        <v>80</v>
      </c>
      <c r="H9" s="31">
        <v>177</v>
      </c>
    </row>
    <row r="10" spans="1:8" x14ac:dyDescent="0.25">
      <c r="A10" s="28" t="s">
        <v>12</v>
      </c>
      <c r="B10" s="33" t="s">
        <v>27</v>
      </c>
      <c r="C10" s="27" t="s">
        <v>48</v>
      </c>
      <c r="D10" s="27" t="s">
        <v>68</v>
      </c>
      <c r="E10" s="27" t="s">
        <v>69</v>
      </c>
      <c r="F10" s="28" t="s">
        <v>117</v>
      </c>
      <c r="G10" s="32">
        <v>78</v>
      </c>
      <c r="H10" s="31">
        <v>2756</v>
      </c>
    </row>
    <row r="11" spans="1:8" x14ac:dyDescent="0.25">
      <c r="A11" s="28" t="s">
        <v>13</v>
      </c>
      <c r="B11" s="33" t="s">
        <v>54</v>
      </c>
      <c r="C11" s="27" t="s">
        <v>55</v>
      </c>
      <c r="D11" s="27" t="s">
        <v>70</v>
      </c>
      <c r="E11" s="27" t="s">
        <v>71</v>
      </c>
      <c r="F11" s="28" t="s">
        <v>110</v>
      </c>
      <c r="G11" s="32">
        <v>77</v>
      </c>
      <c r="H11" s="31">
        <v>668</v>
      </c>
    </row>
    <row r="12" spans="1:8" x14ac:dyDescent="0.25">
      <c r="A12" s="28" t="s">
        <v>16</v>
      </c>
      <c r="B12" s="33" t="s">
        <v>54</v>
      </c>
      <c r="C12" s="27" t="s">
        <v>55</v>
      </c>
      <c r="D12" s="27" t="s">
        <v>72</v>
      </c>
      <c r="E12" s="27" t="s">
        <v>73</v>
      </c>
      <c r="F12" s="29" t="s">
        <v>119</v>
      </c>
      <c r="G12" s="30">
        <v>84</v>
      </c>
      <c r="H12" s="31">
        <v>133</v>
      </c>
    </row>
    <row r="13" spans="1:8" x14ac:dyDescent="0.25">
      <c r="A13" s="28" t="s">
        <v>1</v>
      </c>
      <c r="B13" s="33" t="s">
        <v>28</v>
      </c>
      <c r="C13" s="27" t="s">
        <v>74</v>
      </c>
      <c r="D13" s="27" t="s">
        <v>75</v>
      </c>
      <c r="E13" s="27" t="s">
        <v>76</v>
      </c>
      <c r="F13" s="29" t="s">
        <v>111</v>
      </c>
      <c r="G13" s="30">
        <v>71</v>
      </c>
      <c r="H13" s="31">
        <v>347</v>
      </c>
    </row>
    <row r="14" spans="1:8" x14ac:dyDescent="0.25">
      <c r="A14" s="28" t="s">
        <v>11</v>
      </c>
      <c r="B14" s="33" t="s">
        <v>54</v>
      </c>
      <c r="C14" s="27" t="s">
        <v>55</v>
      </c>
      <c r="D14" s="27" t="s">
        <v>77</v>
      </c>
      <c r="E14" s="27" t="s">
        <v>78</v>
      </c>
      <c r="F14" s="29" t="s">
        <v>58</v>
      </c>
      <c r="G14" s="30">
        <v>0</v>
      </c>
      <c r="H14" s="31">
        <v>476</v>
      </c>
    </row>
    <row r="15" spans="1:8" x14ac:dyDescent="0.25">
      <c r="A15" s="28" t="s">
        <v>9</v>
      </c>
      <c r="B15" s="33" t="s">
        <v>54</v>
      </c>
      <c r="C15" s="27" t="s">
        <v>55</v>
      </c>
      <c r="D15" s="27" t="s">
        <v>79</v>
      </c>
      <c r="E15" s="27" t="s">
        <v>80</v>
      </c>
      <c r="F15" s="28" t="s">
        <v>112</v>
      </c>
      <c r="G15" s="32">
        <v>98</v>
      </c>
      <c r="H15" s="31">
        <v>460</v>
      </c>
    </row>
    <row r="16" spans="1:8" x14ac:dyDescent="0.25">
      <c r="A16" s="28" t="s">
        <v>18</v>
      </c>
      <c r="B16" s="33" t="s">
        <v>29</v>
      </c>
      <c r="C16" s="27" t="s">
        <v>51</v>
      </c>
      <c r="D16" s="27" t="s">
        <v>81</v>
      </c>
      <c r="E16" s="27" t="s">
        <v>82</v>
      </c>
      <c r="F16" s="29" t="s">
        <v>58</v>
      </c>
      <c r="G16" s="30">
        <v>0</v>
      </c>
      <c r="H16" s="31">
        <v>659</v>
      </c>
    </row>
    <row r="17" spans="1:8" x14ac:dyDescent="0.25">
      <c r="A17" s="28" t="s">
        <v>3</v>
      </c>
      <c r="B17" s="33" t="s">
        <v>26</v>
      </c>
      <c r="C17" s="27" t="s">
        <v>83</v>
      </c>
      <c r="D17" s="27" t="s">
        <v>84</v>
      </c>
      <c r="E17" s="27" t="s">
        <v>85</v>
      </c>
      <c r="F17" s="28" t="s">
        <v>113</v>
      </c>
      <c r="G17" s="32">
        <v>70</v>
      </c>
      <c r="H17" s="31">
        <v>655</v>
      </c>
    </row>
    <row r="18" spans="1:8" x14ac:dyDescent="0.25">
      <c r="A18" s="28" t="s">
        <v>2</v>
      </c>
      <c r="B18" s="33" t="s">
        <v>54</v>
      </c>
      <c r="C18" s="27" t="s">
        <v>86</v>
      </c>
      <c r="D18" s="27" t="s">
        <v>87</v>
      </c>
      <c r="E18" s="27" t="s">
        <v>88</v>
      </c>
      <c r="F18" s="28" t="s">
        <v>114</v>
      </c>
      <c r="G18" s="32">
        <v>81</v>
      </c>
      <c r="H18" s="31">
        <v>505</v>
      </c>
    </row>
    <row r="19" spans="1:8" x14ac:dyDescent="0.25">
      <c r="A19" s="28" t="s">
        <v>17</v>
      </c>
      <c r="B19" s="33" t="s">
        <v>29</v>
      </c>
      <c r="C19" s="27" t="s">
        <v>51</v>
      </c>
      <c r="D19" s="27" t="s">
        <v>89</v>
      </c>
      <c r="E19" s="27" t="s">
        <v>90</v>
      </c>
      <c r="F19" s="28" t="s">
        <v>115</v>
      </c>
      <c r="G19" s="32">
        <v>70</v>
      </c>
      <c r="H19" s="31">
        <v>339</v>
      </c>
    </row>
    <row r="20" spans="1:8" x14ac:dyDescent="0.25">
      <c r="A20" s="28" t="s">
        <v>8</v>
      </c>
      <c r="B20" s="33" t="s">
        <v>54</v>
      </c>
      <c r="C20" s="27" t="s">
        <v>55</v>
      </c>
      <c r="D20" s="27" t="s">
        <v>91</v>
      </c>
      <c r="E20" s="27" t="s">
        <v>92</v>
      </c>
      <c r="F20" s="29" t="s">
        <v>58</v>
      </c>
      <c r="G20" s="30">
        <v>0</v>
      </c>
      <c r="H20" s="31">
        <v>657</v>
      </c>
    </row>
    <row r="21" spans="1:8" x14ac:dyDescent="0.25">
      <c r="A21" s="28" t="s">
        <v>4</v>
      </c>
      <c r="B21" s="33" t="s">
        <v>27</v>
      </c>
      <c r="C21" s="27" t="s">
        <v>48</v>
      </c>
      <c r="D21" s="27" t="s">
        <v>93</v>
      </c>
      <c r="E21" s="27" t="s">
        <v>94</v>
      </c>
      <c r="F21" s="28" t="s">
        <v>116</v>
      </c>
      <c r="G21" s="32">
        <v>82</v>
      </c>
      <c r="H21" s="31">
        <v>320</v>
      </c>
    </row>
    <row r="22" spans="1:8" x14ac:dyDescent="0.25">
      <c r="A22" s="28" t="s">
        <v>14</v>
      </c>
      <c r="B22" s="33" t="s">
        <v>54</v>
      </c>
      <c r="C22" s="27" t="s">
        <v>55</v>
      </c>
      <c r="D22" s="27" t="s">
        <v>95</v>
      </c>
      <c r="E22" s="27" t="s">
        <v>96</v>
      </c>
      <c r="F22" s="29" t="s">
        <v>58</v>
      </c>
      <c r="G22" s="30">
        <v>0</v>
      </c>
      <c r="H22" s="31">
        <v>340</v>
      </c>
    </row>
    <row r="23" spans="1:8" x14ac:dyDescent="0.25">
      <c r="A23" s="28" t="s">
        <v>21</v>
      </c>
      <c r="B23" s="33" t="s">
        <v>54</v>
      </c>
      <c r="C23" s="27" t="s">
        <v>55</v>
      </c>
      <c r="D23" s="27" t="s">
        <v>97</v>
      </c>
      <c r="E23" s="27" t="s">
        <v>98</v>
      </c>
      <c r="F23" s="29" t="s">
        <v>58</v>
      </c>
      <c r="G23" s="30">
        <v>0</v>
      </c>
      <c r="H23" s="31">
        <v>569</v>
      </c>
    </row>
    <row r="24" spans="1:8" x14ac:dyDescent="0.25">
      <c r="A24" s="28" t="s">
        <v>7</v>
      </c>
      <c r="B24" s="33" t="s">
        <v>27</v>
      </c>
      <c r="C24" s="27" t="s">
        <v>48</v>
      </c>
      <c r="D24" s="27" t="s">
        <v>99</v>
      </c>
      <c r="E24" s="27" t="s">
        <v>100</v>
      </c>
      <c r="F24" s="29" t="s">
        <v>58</v>
      </c>
      <c r="G24" s="30">
        <v>0</v>
      </c>
      <c r="H24" s="31">
        <v>369</v>
      </c>
    </row>
    <row r="26" spans="1:8" x14ac:dyDescent="0.25">
      <c r="F26" s="27" t="s">
        <v>121</v>
      </c>
    </row>
    <row r="27" spans="1:8" x14ac:dyDescent="0.25">
      <c r="F27" s="27" t="s">
        <v>120</v>
      </c>
    </row>
  </sheetData>
  <autoFilter ref="A2:H24"/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0"/>
  <sheetViews>
    <sheetView zoomScale="85" zoomScaleNormal="85" workbookViewId="0"/>
  </sheetViews>
  <sheetFormatPr defaultRowHeight="15" x14ac:dyDescent="0.25"/>
  <cols>
    <col min="1" max="1" width="15.7109375" customWidth="1"/>
    <col min="2" max="15" width="14.7109375" style="1" customWidth="1"/>
    <col min="16" max="16" width="16.28515625" customWidth="1"/>
    <col min="17" max="17" width="17" customWidth="1"/>
    <col min="18" max="18" width="14.5703125" customWidth="1"/>
    <col min="19" max="19" width="15.85546875" customWidth="1"/>
    <col min="20" max="20" width="13" customWidth="1"/>
    <col min="21" max="21" width="15" customWidth="1"/>
    <col min="22" max="22" width="13.140625" customWidth="1"/>
    <col min="23" max="23" width="14.85546875" customWidth="1"/>
    <col min="24" max="24" width="12.5703125" customWidth="1"/>
    <col min="25" max="25" width="12.28515625" customWidth="1"/>
  </cols>
  <sheetData>
    <row r="1" spans="1:17" x14ac:dyDescent="0.25">
      <c r="A1" s="8" t="s">
        <v>101</v>
      </c>
    </row>
    <row r="2" spans="1:17" s="1" customFormat="1" ht="38.25" x14ac:dyDescent="0.25">
      <c r="A2" s="3"/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37</v>
      </c>
      <c r="N2" s="6" t="s">
        <v>34</v>
      </c>
      <c r="O2" s="6" t="s">
        <v>35</v>
      </c>
      <c r="P2" s="4" t="s">
        <v>36</v>
      </c>
      <c r="Q2" s="4" t="s">
        <v>39</v>
      </c>
    </row>
    <row r="3" spans="1:17" s="1" customFormat="1" x14ac:dyDescent="0.25">
      <c r="A3" s="3" t="s">
        <v>20</v>
      </c>
      <c r="B3" s="3">
        <v>22</v>
      </c>
      <c r="C3" s="3">
        <v>243</v>
      </c>
      <c r="D3" s="3">
        <v>109</v>
      </c>
      <c r="E3" s="3">
        <v>189</v>
      </c>
      <c r="F3" s="3">
        <v>483</v>
      </c>
      <c r="G3" s="3">
        <v>164</v>
      </c>
      <c r="H3" s="3">
        <v>85</v>
      </c>
      <c r="I3" s="3">
        <v>134</v>
      </c>
      <c r="J3" s="3">
        <v>154</v>
      </c>
      <c r="K3" s="3">
        <v>175</v>
      </c>
      <c r="L3" s="3">
        <v>178</v>
      </c>
      <c r="M3" s="3">
        <v>61</v>
      </c>
      <c r="N3" s="3">
        <v>29</v>
      </c>
      <c r="O3" s="3">
        <v>330</v>
      </c>
      <c r="P3" s="5">
        <f t="shared" ref="P3:P9" si="0">AVERAGE(B3:O3)</f>
        <v>168.28571428571428</v>
      </c>
      <c r="Q3" s="5">
        <f t="shared" ref="Q3:Q25" si="1">AVERAGE(B3:H3)</f>
        <v>185</v>
      </c>
    </row>
    <row r="4" spans="1:17" s="1" customFormat="1" x14ac:dyDescent="0.25">
      <c r="A4" s="3" t="s">
        <v>15</v>
      </c>
      <c r="B4" s="3">
        <v>50</v>
      </c>
      <c r="C4" s="3">
        <v>124</v>
      </c>
      <c r="D4" s="3">
        <v>229</v>
      </c>
      <c r="E4" s="3">
        <v>599</v>
      </c>
      <c r="F4" s="3">
        <v>330</v>
      </c>
      <c r="G4" s="3">
        <v>166</v>
      </c>
      <c r="H4" s="3">
        <v>114</v>
      </c>
      <c r="I4" s="3">
        <v>119</v>
      </c>
      <c r="J4" s="3">
        <v>149</v>
      </c>
      <c r="K4" s="3">
        <v>86</v>
      </c>
      <c r="L4" s="3">
        <v>627</v>
      </c>
      <c r="M4" s="3">
        <v>416</v>
      </c>
      <c r="N4" s="3">
        <v>219</v>
      </c>
      <c r="O4" s="3">
        <v>1522</v>
      </c>
      <c r="P4" s="5">
        <f t="shared" si="0"/>
        <v>339.28571428571428</v>
      </c>
      <c r="Q4" s="5">
        <f t="shared" si="1"/>
        <v>230.28571428571428</v>
      </c>
    </row>
    <row r="5" spans="1:17" s="1" customFormat="1" x14ac:dyDescent="0.25">
      <c r="A5" s="3" t="s">
        <v>5</v>
      </c>
      <c r="B5" s="3">
        <v>18117</v>
      </c>
      <c r="C5" s="3">
        <v>19621</v>
      </c>
      <c r="D5" s="3">
        <v>189400</v>
      </c>
      <c r="E5" s="3">
        <v>36151</v>
      </c>
      <c r="F5" s="3">
        <v>23586</v>
      </c>
      <c r="G5" s="3">
        <v>10432</v>
      </c>
      <c r="H5" s="3">
        <v>12116</v>
      </c>
      <c r="I5" s="3">
        <v>893</v>
      </c>
      <c r="J5" s="3">
        <v>3416</v>
      </c>
      <c r="K5" s="3">
        <v>1840</v>
      </c>
      <c r="L5" s="3">
        <v>668</v>
      </c>
      <c r="M5" s="3">
        <v>8</v>
      </c>
      <c r="N5" s="3">
        <v>16</v>
      </c>
      <c r="O5" s="3">
        <v>77</v>
      </c>
      <c r="P5" s="5">
        <f t="shared" si="0"/>
        <v>22595.785714285714</v>
      </c>
      <c r="Q5" s="5">
        <f t="shared" si="1"/>
        <v>44203.285714285717</v>
      </c>
    </row>
    <row r="6" spans="1:17" s="1" customFormat="1" x14ac:dyDescent="0.25">
      <c r="A6" s="3" t="s">
        <v>22</v>
      </c>
      <c r="B6" s="3">
        <v>2258</v>
      </c>
      <c r="C6" s="3">
        <v>2265</v>
      </c>
      <c r="D6" s="3">
        <v>1745</v>
      </c>
      <c r="E6" s="3">
        <v>875</v>
      </c>
      <c r="F6" s="3">
        <v>4705</v>
      </c>
      <c r="G6" s="3">
        <v>926</v>
      </c>
      <c r="H6" s="3">
        <v>1312</v>
      </c>
      <c r="I6" s="3">
        <v>4589</v>
      </c>
      <c r="J6" s="3">
        <v>4189</v>
      </c>
      <c r="K6" s="3">
        <v>1731</v>
      </c>
      <c r="L6" s="3">
        <v>1872</v>
      </c>
      <c r="M6" s="3">
        <v>3070</v>
      </c>
      <c r="N6" s="3">
        <v>2940</v>
      </c>
      <c r="O6" s="3">
        <v>5937</v>
      </c>
      <c r="P6" s="5">
        <f t="shared" si="0"/>
        <v>2743.8571428571427</v>
      </c>
      <c r="Q6" s="5">
        <f t="shared" si="1"/>
        <v>2012.2857142857142</v>
      </c>
    </row>
    <row r="7" spans="1:17" s="1" customFormat="1" x14ac:dyDescent="0.25">
      <c r="A7" s="3" t="s">
        <v>10</v>
      </c>
      <c r="B7" s="3">
        <v>58</v>
      </c>
      <c r="C7" s="3">
        <v>27</v>
      </c>
      <c r="D7" s="3">
        <v>645</v>
      </c>
      <c r="E7" s="3">
        <v>30</v>
      </c>
      <c r="F7" s="3">
        <v>180</v>
      </c>
      <c r="G7" s="3">
        <v>56</v>
      </c>
      <c r="H7" s="3">
        <v>376</v>
      </c>
      <c r="I7" s="3">
        <v>45</v>
      </c>
      <c r="J7" s="3">
        <v>214</v>
      </c>
      <c r="K7" s="3">
        <v>30</v>
      </c>
      <c r="L7" s="3">
        <v>93</v>
      </c>
      <c r="M7" s="3">
        <v>24</v>
      </c>
      <c r="N7" s="3">
        <v>27</v>
      </c>
      <c r="O7" s="3">
        <v>61</v>
      </c>
      <c r="P7" s="5">
        <f t="shared" si="0"/>
        <v>133.28571428571428</v>
      </c>
      <c r="Q7" s="5">
        <f t="shared" si="1"/>
        <v>196</v>
      </c>
    </row>
    <row r="8" spans="1:17" s="1" customFormat="1" x14ac:dyDescent="0.25">
      <c r="A8" s="3" t="s">
        <v>19</v>
      </c>
      <c r="B8" s="3">
        <v>27</v>
      </c>
      <c r="C8" s="3">
        <v>37</v>
      </c>
      <c r="D8" s="3">
        <v>52</v>
      </c>
      <c r="E8" s="3">
        <v>117</v>
      </c>
      <c r="F8" s="3">
        <v>118</v>
      </c>
      <c r="G8" s="3">
        <v>43</v>
      </c>
      <c r="H8" s="3">
        <v>48</v>
      </c>
      <c r="I8" s="3">
        <v>13</v>
      </c>
      <c r="J8" s="3">
        <v>11</v>
      </c>
      <c r="K8" s="3">
        <v>14</v>
      </c>
      <c r="L8" s="3">
        <v>48</v>
      </c>
      <c r="M8" s="3">
        <v>14</v>
      </c>
      <c r="N8" s="3">
        <v>7</v>
      </c>
      <c r="O8" s="3">
        <v>39</v>
      </c>
      <c r="P8" s="5">
        <f t="shared" si="0"/>
        <v>42</v>
      </c>
      <c r="Q8" s="5">
        <f t="shared" si="1"/>
        <v>63.142857142857146</v>
      </c>
    </row>
    <row r="9" spans="1:17" s="1" customFormat="1" x14ac:dyDescent="0.25">
      <c r="A9" s="3" t="s">
        <v>6</v>
      </c>
      <c r="B9" s="3">
        <v>5780</v>
      </c>
      <c r="C9" s="3">
        <v>8512</v>
      </c>
      <c r="D9" s="3">
        <v>506</v>
      </c>
      <c r="E9" s="3">
        <v>2412</v>
      </c>
      <c r="F9" s="3">
        <v>674</v>
      </c>
      <c r="G9" s="3">
        <v>107</v>
      </c>
      <c r="H9" s="3">
        <v>105</v>
      </c>
      <c r="I9" s="3">
        <v>8</v>
      </c>
      <c r="J9" s="3">
        <v>73</v>
      </c>
      <c r="K9" s="3">
        <v>14</v>
      </c>
      <c r="L9" s="3">
        <v>620</v>
      </c>
      <c r="M9" s="3">
        <v>20</v>
      </c>
      <c r="N9" s="3">
        <v>10</v>
      </c>
      <c r="O9" s="3">
        <v>27</v>
      </c>
      <c r="P9" s="5">
        <f t="shared" si="0"/>
        <v>1347.7142857142858</v>
      </c>
      <c r="Q9" s="5">
        <f t="shared" si="1"/>
        <v>2585.1428571428573</v>
      </c>
    </row>
    <row r="10" spans="1:17" s="1" customFormat="1" x14ac:dyDescent="0.25">
      <c r="A10" s="3" t="s">
        <v>12</v>
      </c>
      <c r="B10" s="3">
        <v>53</v>
      </c>
      <c r="C10" s="3">
        <v>75</v>
      </c>
      <c r="D10" s="3">
        <v>44</v>
      </c>
      <c r="E10" s="3">
        <v>185</v>
      </c>
      <c r="F10" s="3">
        <v>464</v>
      </c>
      <c r="G10" s="3">
        <v>31</v>
      </c>
      <c r="H10" s="3">
        <v>38</v>
      </c>
      <c r="I10" s="3">
        <v>20</v>
      </c>
      <c r="J10" s="3">
        <v>18</v>
      </c>
      <c r="K10" s="3">
        <v>13</v>
      </c>
      <c r="L10" s="3">
        <v>147</v>
      </c>
      <c r="M10" s="3">
        <v>72</v>
      </c>
      <c r="N10" s="3">
        <v>34</v>
      </c>
      <c r="O10" s="3">
        <v>140</v>
      </c>
      <c r="P10" s="5">
        <f t="shared" ref="P10:P25" si="2">AVERAGE(B10:O10)</f>
        <v>95.285714285714292</v>
      </c>
      <c r="Q10" s="5">
        <f t="shared" si="1"/>
        <v>127.14285714285714</v>
      </c>
    </row>
    <row r="11" spans="1:17" s="1" customFormat="1" x14ac:dyDescent="0.25">
      <c r="A11" s="3" t="s">
        <v>13</v>
      </c>
      <c r="B11" s="3">
        <v>311</v>
      </c>
      <c r="C11" s="3">
        <v>511</v>
      </c>
      <c r="D11" s="3">
        <v>58</v>
      </c>
      <c r="E11" s="3">
        <v>102</v>
      </c>
      <c r="F11" s="3">
        <v>1395</v>
      </c>
      <c r="G11" s="3">
        <v>310</v>
      </c>
      <c r="H11" s="3">
        <v>59</v>
      </c>
      <c r="I11" s="3">
        <v>234</v>
      </c>
      <c r="J11" s="3">
        <v>104</v>
      </c>
      <c r="K11" s="3">
        <v>472</v>
      </c>
      <c r="L11" s="3">
        <v>215</v>
      </c>
      <c r="M11" s="3">
        <v>72</v>
      </c>
      <c r="N11" s="3">
        <v>19</v>
      </c>
      <c r="O11" s="3">
        <v>162</v>
      </c>
      <c r="P11" s="5">
        <f t="shared" si="2"/>
        <v>287.42857142857144</v>
      </c>
      <c r="Q11" s="5">
        <f t="shared" si="1"/>
        <v>392.28571428571428</v>
      </c>
    </row>
    <row r="12" spans="1:17" s="1" customFormat="1" x14ac:dyDescent="0.25">
      <c r="A12" s="3" t="s">
        <v>16</v>
      </c>
      <c r="B12" s="3">
        <v>120</v>
      </c>
      <c r="C12" s="3">
        <v>185</v>
      </c>
      <c r="D12" s="3">
        <v>13</v>
      </c>
      <c r="E12" s="3">
        <v>295</v>
      </c>
      <c r="F12" s="3">
        <v>67</v>
      </c>
      <c r="G12" s="3">
        <v>5</v>
      </c>
      <c r="H12" s="3">
        <v>15</v>
      </c>
      <c r="I12" s="3">
        <v>5</v>
      </c>
      <c r="J12" s="3">
        <v>45</v>
      </c>
      <c r="K12" s="3">
        <v>54</v>
      </c>
      <c r="L12" s="3">
        <v>59</v>
      </c>
      <c r="M12" s="3">
        <v>56</v>
      </c>
      <c r="N12" s="3">
        <v>71</v>
      </c>
      <c r="O12" s="3">
        <v>34</v>
      </c>
      <c r="P12" s="5">
        <f t="shared" si="2"/>
        <v>73.142857142857139</v>
      </c>
      <c r="Q12" s="5">
        <f t="shared" si="1"/>
        <v>100</v>
      </c>
    </row>
    <row r="13" spans="1:17" s="1" customFormat="1" x14ac:dyDescent="0.25">
      <c r="A13" s="3" t="s">
        <v>1</v>
      </c>
      <c r="B13" s="3">
        <v>14</v>
      </c>
      <c r="C13" s="3">
        <v>8</v>
      </c>
      <c r="D13" s="3">
        <v>10</v>
      </c>
      <c r="E13" s="3">
        <v>39</v>
      </c>
      <c r="F13" s="3">
        <v>38</v>
      </c>
      <c r="G13" s="3">
        <v>1403</v>
      </c>
      <c r="H13" s="3">
        <v>8</v>
      </c>
      <c r="I13" s="3">
        <v>2</v>
      </c>
      <c r="J13" s="3">
        <v>3</v>
      </c>
      <c r="K13" s="3">
        <v>1</v>
      </c>
      <c r="L13" s="3">
        <v>119</v>
      </c>
      <c r="M13" s="3">
        <v>2</v>
      </c>
      <c r="N13" s="3">
        <v>2</v>
      </c>
      <c r="O13" s="3">
        <v>7</v>
      </c>
      <c r="P13" s="5">
        <f t="shared" si="2"/>
        <v>118.28571428571429</v>
      </c>
      <c r="Q13" s="5">
        <f t="shared" si="1"/>
        <v>217.14285714285714</v>
      </c>
    </row>
    <row r="14" spans="1:17" s="1" customFormat="1" x14ac:dyDescent="0.25">
      <c r="A14" s="3" t="s">
        <v>11</v>
      </c>
      <c r="B14" s="3">
        <v>236</v>
      </c>
      <c r="C14" s="3">
        <v>218</v>
      </c>
      <c r="D14" s="3">
        <v>76</v>
      </c>
      <c r="E14" s="3">
        <v>744</v>
      </c>
      <c r="F14" s="3">
        <v>530</v>
      </c>
      <c r="G14" s="3">
        <v>220</v>
      </c>
      <c r="H14" s="3">
        <v>73</v>
      </c>
      <c r="I14" s="3">
        <v>96</v>
      </c>
      <c r="J14" s="3">
        <v>64</v>
      </c>
      <c r="K14" s="3">
        <v>17</v>
      </c>
      <c r="L14" s="3">
        <v>56</v>
      </c>
      <c r="M14" s="3">
        <v>20</v>
      </c>
      <c r="N14" s="3">
        <v>11</v>
      </c>
      <c r="O14" s="3">
        <v>30</v>
      </c>
      <c r="P14" s="5">
        <f t="shared" si="2"/>
        <v>170.78571428571428</v>
      </c>
      <c r="Q14" s="5">
        <f t="shared" si="1"/>
        <v>299.57142857142856</v>
      </c>
    </row>
    <row r="15" spans="1:17" s="1" customFormat="1" x14ac:dyDescent="0.25">
      <c r="A15" s="3" t="s">
        <v>9</v>
      </c>
      <c r="B15" s="3">
        <v>178</v>
      </c>
      <c r="C15" s="3">
        <v>148</v>
      </c>
      <c r="D15" s="3">
        <v>60</v>
      </c>
      <c r="E15" s="3">
        <v>794</v>
      </c>
      <c r="F15" s="3">
        <v>194</v>
      </c>
      <c r="G15" s="3">
        <v>127</v>
      </c>
      <c r="H15" s="3">
        <v>36</v>
      </c>
      <c r="I15" s="3">
        <v>27</v>
      </c>
      <c r="J15" s="3">
        <v>44</v>
      </c>
      <c r="K15" s="3">
        <v>3</v>
      </c>
      <c r="L15" s="3">
        <v>120</v>
      </c>
      <c r="M15" s="3">
        <v>93</v>
      </c>
      <c r="N15" s="3">
        <v>23</v>
      </c>
      <c r="O15" s="3">
        <v>1074</v>
      </c>
      <c r="P15" s="5">
        <f t="shared" si="2"/>
        <v>208.64285714285714</v>
      </c>
      <c r="Q15" s="5">
        <f t="shared" si="1"/>
        <v>219.57142857142858</v>
      </c>
    </row>
    <row r="16" spans="1:17" s="1" customFormat="1" x14ac:dyDescent="0.25">
      <c r="A16" s="3" t="s">
        <v>18</v>
      </c>
      <c r="B16" s="3">
        <v>1645</v>
      </c>
      <c r="C16" s="3">
        <v>966</v>
      </c>
      <c r="D16" s="3">
        <v>185</v>
      </c>
      <c r="E16" s="3">
        <v>952</v>
      </c>
      <c r="F16" s="3">
        <v>1304</v>
      </c>
      <c r="G16" s="3">
        <v>243</v>
      </c>
      <c r="H16" s="3">
        <v>125</v>
      </c>
      <c r="I16" s="3">
        <v>1144</v>
      </c>
      <c r="J16" s="3">
        <v>456</v>
      </c>
      <c r="K16" s="3">
        <v>100</v>
      </c>
      <c r="L16" s="3">
        <v>334</v>
      </c>
      <c r="M16" s="3">
        <v>66</v>
      </c>
      <c r="N16" s="3">
        <v>86</v>
      </c>
      <c r="O16" s="3">
        <v>261</v>
      </c>
      <c r="P16" s="5">
        <f t="shared" si="2"/>
        <v>561.92857142857144</v>
      </c>
      <c r="Q16" s="5">
        <f t="shared" si="1"/>
        <v>774.28571428571433</v>
      </c>
    </row>
    <row r="17" spans="1:25" s="1" customFormat="1" x14ac:dyDescent="0.25">
      <c r="A17" s="3" t="s">
        <v>3</v>
      </c>
      <c r="B17" s="3">
        <v>5</v>
      </c>
      <c r="C17" s="3">
        <v>11</v>
      </c>
      <c r="D17" s="3">
        <v>14</v>
      </c>
      <c r="E17" s="3">
        <v>443</v>
      </c>
      <c r="F17" s="3">
        <v>43</v>
      </c>
      <c r="G17" s="3">
        <v>25</v>
      </c>
      <c r="H17" s="3">
        <v>15</v>
      </c>
      <c r="I17" s="3">
        <v>5</v>
      </c>
      <c r="J17" s="3">
        <v>12</v>
      </c>
      <c r="K17" s="3">
        <v>1</v>
      </c>
      <c r="L17" s="3">
        <v>24</v>
      </c>
      <c r="M17" s="3">
        <v>1</v>
      </c>
      <c r="N17" s="3">
        <v>11</v>
      </c>
      <c r="O17" s="3">
        <v>8</v>
      </c>
      <c r="P17" s="5">
        <f t="shared" si="2"/>
        <v>44.142857142857146</v>
      </c>
      <c r="Q17" s="5">
        <f t="shared" si="1"/>
        <v>79.428571428571431</v>
      </c>
    </row>
    <row r="18" spans="1:25" s="1" customFormat="1" x14ac:dyDescent="0.25">
      <c r="A18" s="3" t="s">
        <v>2</v>
      </c>
      <c r="B18" s="3">
        <v>19</v>
      </c>
      <c r="C18" s="3">
        <v>61</v>
      </c>
      <c r="D18" s="3">
        <v>19</v>
      </c>
      <c r="E18" s="3">
        <v>38</v>
      </c>
      <c r="F18" s="3">
        <v>905</v>
      </c>
      <c r="G18" s="3">
        <v>19</v>
      </c>
      <c r="H18" s="3">
        <v>33</v>
      </c>
      <c r="I18" s="3">
        <v>44</v>
      </c>
      <c r="J18" s="3">
        <v>44</v>
      </c>
      <c r="K18" s="3">
        <v>6</v>
      </c>
      <c r="L18" s="3">
        <v>27</v>
      </c>
      <c r="M18" s="3">
        <v>12</v>
      </c>
      <c r="N18" s="3">
        <v>10</v>
      </c>
      <c r="O18" s="3">
        <v>12</v>
      </c>
      <c r="P18" s="5">
        <f t="shared" si="2"/>
        <v>89.214285714285708</v>
      </c>
      <c r="Q18" s="5">
        <f t="shared" si="1"/>
        <v>156.28571428571428</v>
      </c>
    </row>
    <row r="19" spans="1:25" s="1" customFormat="1" x14ac:dyDescent="0.25">
      <c r="A19" s="3" t="s">
        <v>17</v>
      </c>
      <c r="B19" s="3">
        <v>42</v>
      </c>
      <c r="C19" s="3">
        <v>16</v>
      </c>
      <c r="D19" s="3">
        <v>127</v>
      </c>
      <c r="E19" s="3">
        <v>229</v>
      </c>
      <c r="F19" s="3">
        <v>46</v>
      </c>
      <c r="G19" s="3">
        <v>83</v>
      </c>
      <c r="H19" s="3">
        <v>325</v>
      </c>
      <c r="I19" s="3">
        <v>20</v>
      </c>
      <c r="J19" s="3">
        <v>29</v>
      </c>
      <c r="K19" s="3">
        <v>24</v>
      </c>
      <c r="L19" s="3">
        <v>284</v>
      </c>
      <c r="M19" s="3">
        <v>78</v>
      </c>
      <c r="N19" s="3">
        <v>35</v>
      </c>
      <c r="O19" s="3">
        <v>152</v>
      </c>
      <c r="P19" s="5">
        <f t="shared" si="2"/>
        <v>106.42857142857143</v>
      </c>
      <c r="Q19" s="5">
        <f t="shared" si="1"/>
        <v>124</v>
      </c>
    </row>
    <row r="20" spans="1:25" s="1" customFormat="1" x14ac:dyDescent="0.25">
      <c r="A20" s="3" t="s">
        <v>8</v>
      </c>
      <c r="B20" s="3">
        <v>69</v>
      </c>
      <c r="C20" s="3">
        <v>121</v>
      </c>
      <c r="D20" s="3">
        <v>60</v>
      </c>
      <c r="E20" s="3">
        <v>1453</v>
      </c>
      <c r="F20" s="3">
        <v>1355</v>
      </c>
      <c r="G20" s="3">
        <v>42</v>
      </c>
      <c r="H20" s="3">
        <v>18</v>
      </c>
      <c r="I20" s="3">
        <v>403</v>
      </c>
      <c r="J20" s="3">
        <v>35</v>
      </c>
      <c r="K20" s="3">
        <v>6</v>
      </c>
      <c r="L20" s="3">
        <v>77</v>
      </c>
      <c r="M20" s="3">
        <v>16</v>
      </c>
      <c r="N20" s="3">
        <v>11</v>
      </c>
      <c r="O20" s="3">
        <v>47</v>
      </c>
      <c r="P20" s="5">
        <f t="shared" si="2"/>
        <v>265.21428571428572</v>
      </c>
      <c r="Q20" s="5">
        <f t="shared" si="1"/>
        <v>445.42857142857144</v>
      </c>
    </row>
    <row r="21" spans="1:25" s="1" customFormat="1" x14ac:dyDescent="0.25">
      <c r="A21" s="3" t="s">
        <v>4</v>
      </c>
      <c r="B21" s="3">
        <v>19</v>
      </c>
      <c r="C21" s="3">
        <v>39</v>
      </c>
      <c r="D21" s="3">
        <v>5</v>
      </c>
      <c r="E21" s="3">
        <v>8</v>
      </c>
      <c r="F21" s="3">
        <v>285</v>
      </c>
      <c r="G21" s="3">
        <v>15</v>
      </c>
      <c r="H21" s="3">
        <v>11</v>
      </c>
      <c r="I21" s="3">
        <v>6</v>
      </c>
      <c r="J21" s="3">
        <v>18</v>
      </c>
      <c r="K21" s="3">
        <v>9</v>
      </c>
      <c r="L21" s="3">
        <v>11</v>
      </c>
      <c r="M21" s="3">
        <v>8</v>
      </c>
      <c r="N21" s="3">
        <v>5</v>
      </c>
      <c r="O21" s="3">
        <v>28</v>
      </c>
      <c r="P21" s="5">
        <f t="shared" si="2"/>
        <v>33.357142857142854</v>
      </c>
      <c r="Q21" s="5">
        <f t="shared" si="1"/>
        <v>54.571428571428569</v>
      </c>
    </row>
    <row r="22" spans="1:25" s="1" customFormat="1" x14ac:dyDescent="0.25">
      <c r="A22" s="3" t="s">
        <v>0</v>
      </c>
      <c r="B22" s="3">
        <v>88</v>
      </c>
      <c r="C22" s="3">
        <v>1</v>
      </c>
      <c r="D22" s="3">
        <v>132</v>
      </c>
      <c r="E22" s="3">
        <v>253</v>
      </c>
      <c r="F22" s="3">
        <v>1</v>
      </c>
      <c r="G22" s="3">
        <v>1</v>
      </c>
      <c r="H22" s="3">
        <v>58</v>
      </c>
      <c r="I22" s="3">
        <v>3</v>
      </c>
      <c r="J22" s="3">
        <v>420</v>
      </c>
      <c r="K22" s="3">
        <v>8001</v>
      </c>
      <c r="L22" s="3">
        <v>205</v>
      </c>
      <c r="M22" s="3">
        <v>12</v>
      </c>
      <c r="N22" s="3">
        <v>1</v>
      </c>
      <c r="O22" s="3">
        <v>11</v>
      </c>
      <c r="P22" s="5">
        <f t="shared" si="2"/>
        <v>656.21428571428567</v>
      </c>
      <c r="Q22" s="5">
        <f t="shared" si="1"/>
        <v>76.285714285714292</v>
      </c>
    </row>
    <row r="23" spans="1:25" s="1" customFormat="1" x14ac:dyDescent="0.25">
      <c r="A23" s="3" t="s">
        <v>14</v>
      </c>
      <c r="B23" s="3">
        <v>49</v>
      </c>
      <c r="C23" s="3">
        <v>5</v>
      </c>
      <c r="D23" s="3">
        <v>9</v>
      </c>
      <c r="E23" s="3">
        <v>20</v>
      </c>
      <c r="F23" s="3">
        <v>3</v>
      </c>
      <c r="G23" s="3">
        <v>11</v>
      </c>
      <c r="H23" s="3">
        <v>7</v>
      </c>
      <c r="I23" s="3">
        <v>2</v>
      </c>
      <c r="J23" s="3">
        <v>2</v>
      </c>
      <c r="K23" s="3">
        <v>3</v>
      </c>
      <c r="L23" s="3">
        <v>21</v>
      </c>
      <c r="M23" s="3">
        <v>4</v>
      </c>
      <c r="N23" s="3">
        <v>2</v>
      </c>
      <c r="O23" s="3">
        <v>8</v>
      </c>
      <c r="P23" s="5">
        <f t="shared" si="2"/>
        <v>10.428571428571429</v>
      </c>
      <c r="Q23" s="5">
        <f t="shared" si="1"/>
        <v>14.857142857142858</v>
      </c>
    </row>
    <row r="24" spans="1:25" s="1" customFormat="1" x14ac:dyDescent="0.25">
      <c r="A24" s="3" t="s">
        <v>21</v>
      </c>
      <c r="B24" s="3">
        <v>4</v>
      </c>
      <c r="C24" s="3">
        <v>12</v>
      </c>
      <c r="D24" s="3">
        <v>1</v>
      </c>
      <c r="E24" s="3">
        <v>9</v>
      </c>
      <c r="F24" s="3">
        <v>6</v>
      </c>
      <c r="G24" s="3">
        <v>7</v>
      </c>
      <c r="H24" s="3">
        <v>4</v>
      </c>
      <c r="I24" s="3">
        <v>2</v>
      </c>
      <c r="J24" s="3">
        <v>14</v>
      </c>
      <c r="K24" s="3">
        <v>14</v>
      </c>
      <c r="L24" s="3">
        <v>10</v>
      </c>
      <c r="M24" s="3">
        <v>9</v>
      </c>
      <c r="N24" s="3">
        <v>6</v>
      </c>
      <c r="O24" s="3">
        <v>25</v>
      </c>
      <c r="P24" s="5">
        <f t="shared" si="2"/>
        <v>8.7857142857142865</v>
      </c>
      <c r="Q24" s="5">
        <f t="shared" si="1"/>
        <v>6.1428571428571432</v>
      </c>
    </row>
    <row r="25" spans="1:25" s="1" customFormat="1" x14ac:dyDescent="0.25">
      <c r="A25" s="3" t="s">
        <v>7</v>
      </c>
      <c r="B25" s="3">
        <v>40</v>
      </c>
      <c r="C25" s="3">
        <v>10</v>
      </c>
      <c r="D25" s="3">
        <v>50</v>
      </c>
      <c r="E25" s="3">
        <v>1156</v>
      </c>
      <c r="F25" s="3">
        <v>1241</v>
      </c>
      <c r="G25" s="3">
        <v>25</v>
      </c>
      <c r="H25" s="3">
        <v>105</v>
      </c>
      <c r="I25" s="3">
        <v>13</v>
      </c>
      <c r="J25" s="3">
        <v>15</v>
      </c>
      <c r="K25" s="3">
        <v>29</v>
      </c>
      <c r="L25" s="3">
        <v>132</v>
      </c>
      <c r="M25" s="3">
        <v>66</v>
      </c>
      <c r="N25" s="3">
        <v>24</v>
      </c>
      <c r="O25" s="3">
        <v>230</v>
      </c>
      <c r="P25" s="5">
        <f t="shared" si="2"/>
        <v>224</v>
      </c>
      <c r="Q25" s="5">
        <f t="shared" si="1"/>
        <v>375.28571428571428</v>
      </c>
    </row>
    <row r="27" spans="1:25" ht="57.75" customHeight="1" x14ac:dyDescent="0.25">
      <c r="A27" s="43" t="s">
        <v>125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63.75" x14ac:dyDescent="0.25">
      <c r="A28" s="18"/>
      <c r="B28" s="6" t="s">
        <v>23</v>
      </c>
      <c r="C28" s="6" t="s">
        <v>24</v>
      </c>
      <c r="D28" s="6" t="s">
        <v>25</v>
      </c>
      <c r="E28" s="6" t="s">
        <v>26</v>
      </c>
      <c r="F28" s="6" t="s">
        <v>27</v>
      </c>
      <c r="G28" s="6" t="s">
        <v>28</v>
      </c>
      <c r="H28" s="6" t="s">
        <v>29</v>
      </c>
      <c r="I28" s="6" t="s">
        <v>30</v>
      </c>
      <c r="J28" s="6" t="s">
        <v>31</v>
      </c>
      <c r="K28" s="6" t="s">
        <v>32</v>
      </c>
      <c r="L28" s="6" t="s">
        <v>33</v>
      </c>
      <c r="M28" s="6" t="s">
        <v>37</v>
      </c>
      <c r="N28" s="6" t="s">
        <v>34</v>
      </c>
      <c r="O28" s="6" t="s">
        <v>35</v>
      </c>
      <c r="P28" s="4" t="s">
        <v>122</v>
      </c>
      <c r="Q28" s="4" t="s">
        <v>39</v>
      </c>
      <c r="R28" s="4" t="s">
        <v>126</v>
      </c>
      <c r="S28" s="35" t="s">
        <v>38</v>
      </c>
      <c r="U28" s="36" t="s">
        <v>123</v>
      </c>
      <c r="W28" t="s">
        <v>124</v>
      </c>
    </row>
    <row r="29" spans="1:25" x14ac:dyDescent="0.25">
      <c r="A29" s="3" t="s">
        <v>20</v>
      </c>
      <c r="B29" s="38">
        <f t="shared" ref="B29:P29" si="3">LOG10(B3)</f>
        <v>1.3424226808222062</v>
      </c>
      <c r="C29" s="38">
        <f t="shared" si="3"/>
        <v>2.3856062735983121</v>
      </c>
      <c r="D29" s="38">
        <f t="shared" si="3"/>
        <v>2.0374264979406238</v>
      </c>
      <c r="E29" s="38">
        <f t="shared" si="3"/>
        <v>2.2764618041732443</v>
      </c>
      <c r="F29" s="38">
        <f t="shared" si="3"/>
        <v>2.6839471307515121</v>
      </c>
      <c r="G29" s="38">
        <f t="shared" si="3"/>
        <v>2.214843848047698</v>
      </c>
      <c r="H29" s="38">
        <f t="shared" si="3"/>
        <v>1.9294189257142926</v>
      </c>
      <c r="I29" s="38">
        <f t="shared" si="3"/>
        <v>2.1271047983648077</v>
      </c>
      <c r="J29" s="38">
        <f t="shared" si="3"/>
        <v>2.1875207208364631</v>
      </c>
      <c r="K29" s="38">
        <f t="shared" si="3"/>
        <v>2.2430380486862944</v>
      </c>
      <c r="L29" s="38">
        <f t="shared" si="3"/>
        <v>2.2504200023088941</v>
      </c>
      <c r="M29" s="38">
        <f t="shared" si="3"/>
        <v>1.7853298350107671</v>
      </c>
      <c r="N29" s="38">
        <f t="shared" si="3"/>
        <v>1.4623979978989561</v>
      </c>
      <c r="O29" s="38">
        <f t="shared" si="3"/>
        <v>2.5185139398778875</v>
      </c>
      <c r="P29" s="38">
        <f t="shared" si="3"/>
        <v>2.2260472504368258</v>
      </c>
      <c r="Q29" s="38">
        <f t="shared" ref="Q29:Q51" si="4">LOG10(Q3)</f>
        <v>2.2671717284030137</v>
      </c>
      <c r="R29" s="37">
        <f t="shared" ref="R29:R51" si="5">STDEVA(B29:O29)/P29</f>
        <v>0.16743182345136762</v>
      </c>
      <c r="S29" s="37">
        <f>STDEVA(B29:H29)/Q29</f>
        <v>0.18623870934338663</v>
      </c>
      <c r="U29" s="39">
        <f>MIN(B29:Q51)</f>
        <v>0</v>
      </c>
    </row>
    <row r="30" spans="1:25" x14ac:dyDescent="0.25">
      <c r="A30" s="3" t="s">
        <v>15</v>
      </c>
      <c r="B30" s="38">
        <f t="shared" ref="B30:P30" si="6">LOG10(B4)</f>
        <v>1.6989700043360187</v>
      </c>
      <c r="C30" s="38">
        <f t="shared" si="6"/>
        <v>2.0934216851622351</v>
      </c>
      <c r="D30" s="38">
        <f t="shared" si="6"/>
        <v>2.3598354823398879</v>
      </c>
      <c r="E30" s="38">
        <f t="shared" si="6"/>
        <v>2.7774268223893115</v>
      </c>
      <c r="F30" s="38">
        <f t="shared" si="6"/>
        <v>2.5185139398778875</v>
      </c>
      <c r="G30" s="38">
        <f t="shared" si="6"/>
        <v>2.220108088040055</v>
      </c>
      <c r="H30" s="38">
        <f t="shared" si="6"/>
        <v>2.0569048513364727</v>
      </c>
      <c r="I30" s="38">
        <f t="shared" si="6"/>
        <v>2.0755469613925306</v>
      </c>
      <c r="J30" s="38">
        <f t="shared" si="6"/>
        <v>2.173186268412274</v>
      </c>
      <c r="K30" s="38">
        <f t="shared" si="6"/>
        <v>1.9344984512435677</v>
      </c>
      <c r="L30" s="38">
        <f t="shared" si="6"/>
        <v>2.7972675408307164</v>
      </c>
      <c r="M30" s="38">
        <f t="shared" si="6"/>
        <v>2.6190933306267428</v>
      </c>
      <c r="N30" s="38">
        <f t="shared" si="6"/>
        <v>2.3404441148401185</v>
      </c>
      <c r="O30" s="38">
        <f t="shared" si="6"/>
        <v>3.182414652434554</v>
      </c>
      <c r="P30" s="38">
        <f t="shared" si="6"/>
        <v>2.5305655739466286</v>
      </c>
      <c r="Q30" s="38">
        <f t="shared" si="4"/>
        <v>2.3622669974548152</v>
      </c>
      <c r="R30" s="37">
        <f t="shared" si="5"/>
        <v>0.15685197287093833</v>
      </c>
      <c r="S30" s="37">
        <f t="shared" ref="S30:S51" si="7">STDEVA(B30:H30)/Q30</f>
        <v>0.14751474031007603</v>
      </c>
      <c r="U30" s="39">
        <f>U29+0.4</f>
        <v>0.4</v>
      </c>
    </row>
    <row r="31" spans="1:25" x14ac:dyDescent="0.25">
      <c r="A31" s="3" t="s">
        <v>5</v>
      </c>
      <c r="B31" s="38">
        <f t="shared" ref="B31:P31" si="8">LOG10(B5)</f>
        <v>4.2580862843279794</v>
      </c>
      <c r="C31" s="38">
        <f t="shared" si="8"/>
        <v>4.2927211377745431</v>
      </c>
      <c r="D31" s="38">
        <f t="shared" si="8"/>
        <v>5.2773799746672543</v>
      </c>
      <c r="E31" s="38">
        <f t="shared" si="8"/>
        <v>4.558120315143003</v>
      </c>
      <c r="F31" s="38">
        <f t="shared" si="8"/>
        <v>4.3726542942037332</v>
      </c>
      <c r="G31" s="38">
        <f t="shared" si="8"/>
        <v>4.0183675783878448</v>
      </c>
      <c r="H31" s="38">
        <f t="shared" si="8"/>
        <v>4.0833592646608183</v>
      </c>
      <c r="I31" s="38">
        <f t="shared" si="8"/>
        <v>2.9508514588885464</v>
      </c>
      <c r="J31" s="38">
        <f t="shared" si="8"/>
        <v>3.5335178620169674</v>
      </c>
      <c r="K31" s="38">
        <f t="shared" si="8"/>
        <v>3.2648178230095364</v>
      </c>
      <c r="L31" s="38">
        <f t="shared" si="8"/>
        <v>2.8247764624755458</v>
      </c>
      <c r="M31" s="38">
        <f t="shared" si="8"/>
        <v>0.90308998699194354</v>
      </c>
      <c r="N31" s="38">
        <f t="shared" si="8"/>
        <v>1.2041199826559248</v>
      </c>
      <c r="O31" s="38">
        <f t="shared" si="8"/>
        <v>1.8864907251724818</v>
      </c>
      <c r="P31" s="38">
        <f t="shared" si="8"/>
        <v>4.3540274474793836</v>
      </c>
      <c r="Q31" s="38">
        <f t="shared" si="4"/>
        <v>4.6454545524836499</v>
      </c>
      <c r="R31" s="37">
        <f t="shared" si="5"/>
        <v>0.29951206993112123</v>
      </c>
      <c r="S31" s="37">
        <f>STDEVA(B31:H31)/Q31</f>
        <v>9.1014256709865612E-2</v>
      </c>
      <c r="U31" s="39">
        <f t="shared" ref="U31:U43" si="9">U30+0.4</f>
        <v>0.8</v>
      </c>
    </row>
    <row r="32" spans="1:25" x14ac:dyDescent="0.25">
      <c r="A32" s="3" t="s">
        <v>22</v>
      </c>
      <c r="B32" s="38">
        <f t="shared" ref="B32:P32" si="10">LOG10(B6)</f>
        <v>3.3537239375889492</v>
      </c>
      <c r="C32" s="38">
        <f t="shared" si="10"/>
        <v>3.3550682063488506</v>
      </c>
      <c r="D32" s="38">
        <f t="shared" si="10"/>
        <v>3.2417954312951989</v>
      </c>
      <c r="E32" s="38">
        <f t="shared" si="10"/>
        <v>2.9420080530223132</v>
      </c>
      <c r="F32" s="38">
        <f t="shared" si="10"/>
        <v>3.6725596277632757</v>
      </c>
      <c r="G32" s="38">
        <f t="shared" si="10"/>
        <v>2.9666109866819341</v>
      </c>
      <c r="H32" s="38">
        <f t="shared" si="10"/>
        <v>3.1179338350396413</v>
      </c>
      <c r="I32" s="38">
        <f t="shared" si="10"/>
        <v>3.6617180576946593</v>
      </c>
      <c r="J32" s="38">
        <f t="shared" si="10"/>
        <v>3.6221103603612197</v>
      </c>
      <c r="K32" s="38">
        <f t="shared" si="10"/>
        <v>3.238297067875394</v>
      </c>
      <c r="L32" s="38">
        <f t="shared" si="10"/>
        <v>3.2723058444020863</v>
      </c>
      <c r="M32" s="38">
        <f t="shared" si="10"/>
        <v>3.4871383754771865</v>
      </c>
      <c r="N32" s="38">
        <f t="shared" si="10"/>
        <v>3.4683473304121573</v>
      </c>
      <c r="O32" s="38">
        <f t="shared" si="10"/>
        <v>3.7735670489260587</v>
      </c>
      <c r="P32" s="38">
        <f t="shared" si="10"/>
        <v>3.4383614963627367</v>
      </c>
      <c r="Q32" s="38">
        <f t="shared" si="4"/>
        <v>3.3036896440420556</v>
      </c>
      <c r="R32" s="37">
        <f t="shared" si="5"/>
        <v>7.5656522262220138E-2</v>
      </c>
      <c r="S32" s="37">
        <f t="shared" si="7"/>
        <v>7.7329196121129415E-2</v>
      </c>
      <c r="U32" s="39">
        <f t="shared" si="9"/>
        <v>1.2000000000000002</v>
      </c>
    </row>
    <row r="33" spans="1:21" x14ac:dyDescent="0.25">
      <c r="A33" s="3" t="s">
        <v>10</v>
      </c>
      <c r="B33" s="38">
        <f t="shared" ref="B33:P33" si="11">LOG10(B7)</f>
        <v>1.7634279935629373</v>
      </c>
      <c r="C33" s="38">
        <f t="shared" si="11"/>
        <v>1.4313637641589874</v>
      </c>
      <c r="D33" s="38">
        <f t="shared" si="11"/>
        <v>2.8095597146352675</v>
      </c>
      <c r="E33" s="38">
        <f t="shared" si="11"/>
        <v>1.4771212547196624</v>
      </c>
      <c r="F33" s="38">
        <f t="shared" si="11"/>
        <v>2.255272505103306</v>
      </c>
      <c r="G33" s="38">
        <f t="shared" si="11"/>
        <v>1.7481880270062005</v>
      </c>
      <c r="H33" s="38">
        <f t="shared" si="11"/>
        <v>2.5751878449276608</v>
      </c>
      <c r="I33" s="38">
        <f t="shared" si="11"/>
        <v>1.6532125137753437</v>
      </c>
      <c r="J33" s="38">
        <f t="shared" si="11"/>
        <v>2.330413773349191</v>
      </c>
      <c r="K33" s="38">
        <f t="shared" si="11"/>
        <v>1.4771212547196624</v>
      </c>
      <c r="L33" s="38">
        <f t="shared" si="11"/>
        <v>1.968482948553935</v>
      </c>
      <c r="M33" s="38">
        <f t="shared" si="11"/>
        <v>1.3802112417116059</v>
      </c>
      <c r="N33" s="38">
        <f t="shared" si="11"/>
        <v>1.4313637641589874</v>
      </c>
      <c r="O33" s="38">
        <f t="shared" si="11"/>
        <v>1.7853298350107671</v>
      </c>
      <c r="P33" s="38">
        <f t="shared" si="11"/>
        <v>2.1247836037322432</v>
      </c>
      <c r="Q33" s="38">
        <f t="shared" si="4"/>
        <v>2.2922560713564759</v>
      </c>
      <c r="R33" s="37">
        <f t="shared" si="5"/>
        <v>0.21698454466370459</v>
      </c>
      <c r="S33" s="37">
        <f t="shared" si="7"/>
        <v>0.2367443335510373</v>
      </c>
      <c r="U33" s="39">
        <f t="shared" si="9"/>
        <v>1.6</v>
      </c>
    </row>
    <row r="34" spans="1:21" x14ac:dyDescent="0.25">
      <c r="A34" s="3" t="s">
        <v>19</v>
      </c>
      <c r="B34" s="38">
        <f t="shared" ref="B34:P34" si="12">LOG10(B8)</f>
        <v>1.4313637641589874</v>
      </c>
      <c r="C34" s="38">
        <f t="shared" si="12"/>
        <v>1.568201724066995</v>
      </c>
      <c r="D34" s="38">
        <f t="shared" si="12"/>
        <v>1.7160033436347992</v>
      </c>
      <c r="E34" s="38">
        <f t="shared" si="12"/>
        <v>2.0681858617461617</v>
      </c>
      <c r="F34" s="38">
        <f t="shared" si="12"/>
        <v>2.0718820073061255</v>
      </c>
      <c r="G34" s="38">
        <f t="shared" si="12"/>
        <v>1.6334684555795864</v>
      </c>
      <c r="H34" s="38">
        <f t="shared" si="12"/>
        <v>1.6812412373755872</v>
      </c>
      <c r="I34" s="38">
        <f t="shared" si="12"/>
        <v>1.1139433523068367</v>
      </c>
      <c r="J34" s="38">
        <f t="shared" si="12"/>
        <v>1.0413926851582251</v>
      </c>
      <c r="K34" s="38">
        <f t="shared" si="12"/>
        <v>1.146128035678238</v>
      </c>
      <c r="L34" s="38">
        <f t="shared" si="12"/>
        <v>1.6812412373755872</v>
      </c>
      <c r="M34" s="38">
        <f t="shared" si="12"/>
        <v>1.146128035678238</v>
      </c>
      <c r="N34" s="38">
        <f t="shared" si="12"/>
        <v>0.84509804001425681</v>
      </c>
      <c r="O34" s="38">
        <f t="shared" si="12"/>
        <v>1.5910646070264991</v>
      </c>
      <c r="P34" s="38">
        <f t="shared" si="12"/>
        <v>1.6232492903979006</v>
      </c>
      <c r="Q34" s="38">
        <f t="shared" si="4"/>
        <v>1.8003242293348352</v>
      </c>
      <c r="R34" s="37">
        <f t="shared" si="5"/>
        <v>0.23122571550535678</v>
      </c>
      <c r="S34" s="37">
        <f t="shared" si="7"/>
        <v>0.13567726723594606</v>
      </c>
      <c r="U34" s="39">
        <f t="shared" si="9"/>
        <v>2</v>
      </c>
    </row>
    <row r="35" spans="1:21" x14ac:dyDescent="0.25">
      <c r="A35" s="3" t="s">
        <v>6</v>
      </c>
      <c r="B35" s="38">
        <f t="shared" ref="B35:P35" si="13">LOG10(B9)</f>
        <v>3.761927838420529</v>
      </c>
      <c r="C35" s="38">
        <f t="shared" si="13"/>
        <v>3.9300316149509729</v>
      </c>
      <c r="D35" s="38">
        <f t="shared" si="13"/>
        <v>2.7041505168397992</v>
      </c>
      <c r="E35" s="38">
        <f t="shared" si="13"/>
        <v>3.3823773034681137</v>
      </c>
      <c r="F35" s="38">
        <f t="shared" si="13"/>
        <v>2.8286598965353198</v>
      </c>
      <c r="G35" s="38">
        <f t="shared" si="13"/>
        <v>2.0293837776852097</v>
      </c>
      <c r="H35" s="38">
        <f t="shared" si="13"/>
        <v>2.0211892990699383</v>
      </c>
      <c r="I35" s="38">
        <f t="shared" si="13"/>
        <v>0.90308998699194354</v>
      </c>
      <c r="J35" s="38">
        <f t="shared" si="13"/>
        <v>1.8633228601204559</v>
      </c>
      <c r="K35" s="38">
        <f t="shared" si="13"/>
        <v>1.146128035678238</v>
      </c>
      <c r="L35" s="38">
        <f t="shared" si="13"/>
        <v>2.7923916894982539</v>
      </c>
      <c r="M35" s="38">
        <f t="shared" si="13"/>
        <v>1.3010299956639813</v>
      </c>
      <c r="N35" s="38">
        <f t="shared" si="13"/>
        <v>1</v>
      </c>
      <c r="O35" s="38">
        <f t="shared" si="13"/>
        <v>1.4313637641589874</v>
      </c>
      <c r="P35" s="38">
        <f t="shared" si="13"/>
        <v>3.1295978318954263</v>
      </c>
      <c r="Q35" s="38">
        <f t="shared" si="4"/>
        <v>3.4124845475671233</v>
      </c>
      <c r="R35" s="37">
        <f t="shared" si="5"/>
        <v>0.32718961370310845</v>
      </c>
      <c r="S35" s="37">
        <f t="shared" si="7"/>
        <v>0.22673732268935917</v>
      </c>
      <c r="U35" s="39">
        <f t="shared" si="9"/>
        <v>2.4</v>
      </c>
    </row>
    <row r="36" spans="1:21" x14ac:dyDescent="0.25">
      <c r="A36" s="3" t="s">
        <v>12</v>
      </c>
      <c r="B36" s="38">
        <f t="shared" ref="B36:P36" si="14">LOG10(B10)</f>
        <v>1.7242758696007889</v>
      </c>
      <c r="C36" s="38">
        <f t="shared" si="14"/>
        <v>1.8750612633917001</v>
      </c>
      <c r="D36" s="38">
        <f t="shared" si="14"/>
        <v>1.6434526764861874</v>
      </c>
      <c r="E36" s="38">
        <f t="shared" si="14"/>
        <v>2.2671717284030137</v>
      </c>
      <c r="F36" s="38">
        <f t="shared" si="14"/>
        <v>2.6665179805548807</v>
      </c>
      <c r="G36" s="38">
        <f t="shared" si="14"/>
        <v>1.4913616938342726</v>
      </c>
      <c r="H36" s="38">
        <f t="shared" si="14"/>
        <v>1.5797835966168101</v>
      </c>
      <c r="I36" s="38">
        <f t="shared" si="14"/>
        <v>1.3010299956639813</v>
      </c>
      <c r="J36" s="38">
        <f t="shared" si="14"/>
        <v>1.255272505103306</v>
      </c>
      <c r="K36" s="38">
        <f t="shared" si="14"/>
        <v>1.1139433523068367</v>
      </c>
      <c r="L36" s="38">
        <f t="shared" si="14"/>
        <v>2.167317334748176</v>
      </c>
      <c r="M36" s="38">
        <f t="shared" si="14"/>
        <v>1.8573324964312685</v>
      </c>
      <c r="N36" s="38">
        <f t="shared" si="14"/>
        <v>1.5314789170422551</v>
      </c>
      <c r="O36" s="38">
        <f t="shared" si="14"/>
        <v>2.1461280356782382</v>
      </c>
      <c r="P36" s="38">
        <f t="shared" si="14"/>
        <v>1.9790277939022922</v>
      </c>
      <c r="Q36" s="38">
        <f t="shared" si="4"/>
        <v>2.1042919666306559</v>
      </c>
      <c r="R36" s="37">
        <f t="shared" si="5"/>
        <v>0.22030819636588117</v>
      </c>
      <c r="S36" s="37">
        <f t="shared" si="7"/>
        <v>0.20243951033712429</v>
      </c>
      <c r="U36" s="39">
        <f t="shared" si="9"/>
        <v>2.8</v>
      </c>
    </row>
    <row r="37" spans="1:21" x14ac:dyDescent="0.25">
      <c r="A37" s="3" t="s">
        <v>13</v>
      </c>
      <c r="B37" s="38">
        <f t="shared" ref="B37:P37" si="15">LOG10(B11)</f>
        <v>2.4927603890268375</v>
      </c>
      <c r="C37" s="38">
        <f t="shared" si="15"/>
        <v>2.7084209001347128</v>
      </c>
      <c r="D37" s="38">
        <f t="shared" si="15"/>
        <v>1.7634279935629373</v>
      </c>
      <c r="E37" s="38">
        <f t="shared" si="15"/>
        <v>2.0086001717619175</v>
      </c>
      <c r="F37" s="38">
        <f t="shared" si="15"/>
        <v>3.1445742076096161</v>
      </c>
      <c r="G37" s="38">
        <f t="shared" si="15"/>
        <v>2.4913616938342726</v>
      </c>
      <c r="H37" s="38">
        <f t="shared" si="15"/>
        <v>1.7708520116421442</v>
      </c>
      <c r="I37" s="38">
        <f t="shared" si="15"/>
        <v>2.369215857410143</v>
      </c>
      <c r="J37" s="38">
        <f t="shared" si="15"/>
        <v>2.0170333392987803</v>
      </c>
      <c r="K37" s="38">
        <f t="shared" si="15"/>
        <v>2.673941998634088</v>
      </c>
      <c r="L37" s="38">
        <f t="shared" si="15"/>
        <v>2.3324384599156054</v>
      </c>
      <c r="M37" s="38">
        <f t="shared" si="15"/>
        <v>1.8573324964312685</v>
      </c>
      <c r="N37" s="38">
        <f t="shared" si="15"/>
        <v>1.2787536009528289</v>
      </c>
      <c r="O37" s="38">
        <f t="shared" si="15"/>
        <v>2.2095150145426308</v>
      </c>
      <c r="P37" s="38">
        <f t="shared" si="15"/>
        <v>2.4585299363696329</v>
      </c>
      <c r="Q37" s="38">
        <f t="shared" si="4"/>
        <v>2.5936024928864794</v>
      </c>
      <c r="R37" s="37">
        <f t="shared" si="5"/>
        <v>0.19526320494909963</v>
      </c>
      <c r="S37" s="37">
        <f t="shared" si="7"/>
        <v>0.19882489513821375</v>
      </c>
      <c r="U37" s="39">
        <f t="shared" si="9"/>
        <v>3.1999999999999997</v>
      </c>
    </row>
    <row r="38" spans="1:21" x14ac:dyDescent="0.25">
      <c r="A38" s="3" t="s">
        <v>16</v>
      </c>
      <c r="B38" s="38">
        <f t="shared" ref="B38:P38" si="16">LOG10(B12)</f>
        <v>2.0791812460476247</v>
      </c>
      <c r="C38" s="38">
        <f t="shared" si="16"/>
        <v>2.2671717284030137</v>
      </c>
      <c r="D38" s="38">
        <f t="shared" si="16"/>
        <v>1.1139433523068367</v>
      </c>
      <c r="E38" s="38">
        <f t="shared" si="16"/>
        <v>2.469822015978163</v>
      </c>
      <c r="F38" s="38">
        <f t="shared" si="16"/>
        <v>1.8260748027008264</v>
      </c>
      <c r="G38" s="38">
        <f t="shared" si="16"/>
        <v>0.69897000433601886</v>
      </c>
      <c r="H38" s="38">
        <f t="shared" si="16"/>
        <v>1.1760912590556813</v>
      </c>
      <c r="I38" s="38">
        <f t="shared" si="16"/>
        <v>0.69897000433601886</v>
      </c>
      <c r="J38" s="38">
        <f t="shared" si="16"/>
        <v>1.6532125137753437</v>
      </c>
      <c r="K38" s="38">
        <f t="shared" si="16"/>
        <v>1.7323937598229686</v>
      </c>
      <c r="L38" s="38">
        <f t="shared" si="16"/>
        <v>1.7708520116421442</v>
      </c>
      <c r="M38" s="38">
        <f t="shared" si="16"/>
        <v>1.7481880270062005</v>
      </c>
      <c r="N38" s="38">
        <f t="shared" si="16"/>
        <v>1.8512583487190752</v>
      </c>
      <c r="O38" s="38">
        <f t="shared" si="16"/>
        <v>1.5314789170422551</v>
      </c>
      <c r="P38" s="38">
        <f t="shared" si="16"/>
        <v>1.8641719209615739</v>
      </c>
      <c r="Q38" s="38">
        <f t="shared" si="4"/>
        <v>2</v>
      </c>
      <c r="R38" s="37">
        <f t="shared" si="5"/>
        <v>0.28455547418332999</v>
      </c>
      <c r="S38" s="37">
        <f t="shared" si="7"/>
        <v>0.33439429399487636</v>
      </c>
      <c r="U38" s="39">
        <f t="shared" si="9"/>
        <v>3.5999999999999996</v>
      </c>
    </row>
    <row r="39" spans="1:21" x14ac:dyDescent="0.25">
      <c r="A39" s="3" t="s">
        <v>1</v>
      </c>
      <c r="B39" s="38">
        <f t="shared" ref="B39:P39" si="17">LOG10(B13)</f>
        <v>1.146128035678238</v>
      </c>
      <c r="C39" s="38">
        <f t="shared" si="17"/>
        <v>0.90308998699194354</v>
      </c>
      <c r="D39" s="38">
        <f t="shared" si="17"/>
        <v>1</v>
      </c>
      <c r="E39" s="38">
        <f t="shared" si="17"/>
        <v>1.5910646070264991</v>
      </c>
      <c r="F39" s="38">
        <f t="shared" si="17"/>
        <v>1.5797835966168101</v>
      </c>
      <c r="G39" s="38">
        <f t="shared" si="17"/>
        <v>3.1470576710283598</v>
      </c>
      <c r="H39" s="38">
        <f t="shared" si="17"/>
        <v>0.90308998699194354</v>
      </c>
      <c r="I39" s="38">
        <f t="shared" si="17"/>
        <v>0.3010299956639812</v>
      </c>
      <c r="J39" s="38">
        <f t="shared" si="17"/>
        <v>0.47712125471966244</v>
      </c>
      <c r="K39" s="38">
        <f t="shared" si="17"/>
        <v>0</v>
      </c>
      <c r="L39" s="38">
        <f t="shared" si="17"/>
        <v>2.0755469613925306</v>
      </c>
      <c r="M39" s="38">
        <f t="shared" si="17"/>
        <v>0.3010299956639812</v>
      </c>
      <c r="N39" s="38">
        <f t="shared" si="17"/>
        <v>0.3010299956639812</v>
      </c>
      <c r="O39" s="38">
        <f t="shared" si="17"/>
        <v>0.84509804001425681</v>
      </c>
      <c r="P39" s="38">
        <f t="shared" si="17"/>
        <v>2.0729322967706234</v>
      </c>
      <c r="Q39" s="38">
        <f t="shared" si="4"/>
        <v>2.3367455479305157</v>
      </c>
      <c r="R39" s="37">
        <f t="shared" si="5"/>
        <v>0.40653037044086443</v>
      </c>
      <c r="S39" s="37">
        <f t="shared" si="7"/>
        <v>0.34091549418144879</v>
      </c>
      <c r="U39" s="39">
        <f t="shared" si="9"/>
        <v>3.9999999999999996</v>
      </c>
    </row>
    <row r="40" spans="1:21" x14ac:dyDescent="0.25">
      <c r="A40" s="3" t="s">
        <v>11</v>
      </c>
      <c r="B40" s="38">
        <f t="shared" ref="B40:P40" si="18">LOG10(B14)</f>
        <v>2.3729120029701067</v>
      </c>
      <c r="C40" s="38">
        <f t="shared" si="18"/>
        <v>2.3384564936046046</v>
      </c>
      <c r="D40" s="38">
        <f t="shared" si="18"/>
        <v>1.8808135922807914</v>
      </c>
      <c r="E40" s="38">
        <f t="shared" si="18"/>
        <v>2.8715729355458786</v>
      </c>
      <c r="F40" s="38">
        <f t="shared" si="18"/>
        <v>2.7242758696007892</v>
      </c>
      <c r="G40" s="38">
        <f t="shared" si="18"/>
        <v>2.3424226808222062</v>
      </c>
      <c r="H40" s="38">
        <f t="shared" si="18"/>
        <v>1.8633228601204559</v>
      </c>
      <c r="I40" s="38">
        <f t="shared" si="18"/>
        <v>1.9822712330395684</v>
      </c>
      <c r="J40" s="38">
        <f t="shared" si="18"/>
        <v>1.8061799739838871</v>
      </c>
      <c r="K40" s="38">
        <f t="shared" si="18"/>
        <v>1.2304489213782739</v>
      </c>
      <c r="L40" s="38">
        <f t="shared" si="18"/>
        <v>1.7481880270062005</v>
      </c>
      <c r="M40" s="38">
        <f t="shared" si="18"/>
        <v>1.3010299956639813</v>
      </c>
      <c r="N40" s="38">
        <f t="shared" si="18"/>
        <v>1.0413926851582251</v>
      </c>
      <c r="O40" s="38">
        <f t="shared" si="18"/>
        <v>1.4771212547196624</v>
      </c>
      <c r="P40" s="38">
        <f t="shared" si="18"/>
        <v>2.2324515404375367</v>
      </c>
      <c r="Q40" s="38">
        <f t="shared" si="4"/>
        <v>2.4765003904510872</v>
      </c>
      <c r="R40" s="37">
        <f t="shared" si="5"/>
        <v>0.24810155980033069</v>
      </c>
      <c r="S40" s="37">
        <f t="shared" si="7"/>
        <v>0.15370557783888603</v>
      </c>
      <c r="U40" s="39">
        <f t="shared" si="9"/>
        <v>4.3999999999999995</v>
      </c>
    </row>
    <row r="41" spans="1:21" x14ac:dyDescent="0.25">
      <c r="A41" s="3" t="s">
        <v>9</v>
      </c>
      <c r="B41" s="38">
        <f t="shared" ref="B41:P41" si="19">LOG10(B15)</f>
        <v>2.2504200023088941</v>
      </c>
      <c r="C41" s="38">
        <f t="shared" si="19"/>
        <v>2.1702617153949575</v>
      </c>
      <c r="D41" s="38">
        <f t="shared" si="19"/>
        <v>1.7781512503836436</v>
      </c>
      <c r="E41" s="38">
        <f t="shared" si="19"/>
        <v>2.8998205024270964</v>
      </c>
      <c r="F41" s="38">
        <f t="shared" si="19"/>
        <v>2.287801729930226</v>
      </c>
      <c r="G41" s="38">
        <f t="shared" si="19"/>
        <v>2.1038037209559568</v>
      </c>
      <c r="H41" s="38">
        <f t="shared" si="19"/>
        <v>1.5563025007672873</v>
      </c>
      <c r="I41" s="38">
        <f t="shared" si="19"/>
        <v>1.4313637641589874</v>
      </c>
      <c r="J41" s="38">
        <f t="shared" si="19"/>
        <v>1.6434526764861874</v>
      </c>
      <c r="K41" s="38">
        <f t="shared" si="19"/>
        <v>0.47712125471966244</v>
      </c>
      <c r="L41" s="38">
        <f t="shared" si="19"/>
        <v>2.0791812460476247</v>
      </c>
      <c r="M41" s="38">
        <f t="shared" si="19"/>
        <v>1.968482948553935</v>
      </c>
      <c r="N41" s="38">
        <f t="shared" si="19"/>
        <v>1.3617278360175928</v>
      </c>
      <c r="O41" s="38">
        <f t="shared" si="19"/>
        <v>3.0310042813635367</v>
      </c>
      <c r="P41" s="38">
        <f t="shared" si="19"/>
        <v>2.3194035212953117</v>
      </c>
      <c r="Q41" s="38">
        <f t="shared" si="4"/>
        <v>2.3415758274854883</v>
      </c>
      <c r="R41" s="37">
        <f t="shared" si="5"/>
        <v>0.27844888404145002</v>
      </c>
      <c r="S41" s="37">
        <f t="shared" si="7"/>
        <v>0.1815724840631471</v>
      </c>
      <c r="U41" s="39">
        <f t="shared" si="9"/>
        <v>4.8</v>
      </c>
    </row>
    <row r="42" spans="1:21" x14ac:dyDescent="0.25">
      <c r="A42" s="3" t="s">
        <v>18</v>
      </c>
      <c r="B42" s="38">
        <f t="shared" ref="B42:P42" si="20">LOG10(B16)</f>
        <v>3.2161659022859932</v>
      </c>
      <c r="C42" s="38">
        <f t="shared" si="20"/>
        <v>2.9849771264154934</v>
      </c>
      <c r="D42" s="38">
        <f t="shared" si="20"/>
        <v>2.2671717284030137</v>
      </c>
      <c r="E42" s="38">
        <f t="shared" si="20"/>
        <v>2.9786369483844743</v>
      </c>
      <c r="F42" s="38">
        <f t="shared" si="20"/>
        <v>3.1152775913959014</v>
      </c>
      <c r="G42" s="38">
        <f t="shared" si="20"/>
        <v>2.3856062735983121</v>
      </c>
      <c r="H42" s="38">
        <f t="shared" si="20"/>
        <v>2.0969100130080562</v>
      </c>
      <c r="I42" s="38">
        <f t="shared" si="20"/>
        <v>3.0584260244570052</v>
      </c>
      <c r="J42" s="38">
        <f t="shared" si="20"/>
        <v>2.6589648426644348</v>
      </c>
      <c r="K42" s="38">
        <f t="shared" si="20"/>
        <v>2</v>
      </c>
      <c r="L42" s="38">
        <f t="shared" si="20"/>
        <v>2.5237464668115646</v>
      </c>
      <c r="M42" s="38">
        <f t="shared" si="20"/>
        <v>1.8195439355418688</v>
      </c>
      <c r="N42" s="38">
        <f t="shared" si="20"/>
        <v>1.9344984512435677</v>
      </c>
      <c r="O42" s="38">
        <f t="shared" si="20"/>
        <v>2.4166405073382808</v>
      </c>
      <c r="P42" s="38">
        <f t="shared" si="20"/>
        <v>2.749681114490893</v>
      </c>
      <c r="Q42" s="38">
        <f t="shared" si="4"/>
        <v>2.8889012465241302</v>
      </c>
      <c r="R42" s="37">
        <f t="shared" si="5"/>
        <v>0.17318707147043694</v>
      </c>
      <c r="S42" s="37">
        <f t="shared" si="7"/>
        <v>0.15765719963944141</v>
      </c>
      <c r="U42" s="39">
        <f t="shared" si="9"/>
        <v>5.2</v>
      </c>
    </row>
    <row r="43" spans="1:21" x14ac:dyDescent="0.25">
      <c r="A43" s="3" t="s">
        <v>3</v>
      </c>
      <c r="B43" s="38">
        <f t="shared" ref="B43:P43" si="21">LOG10(B17)</f>
        <v>0.69897000433601886</v>
      </c>
      <c r="C43" s="38">
        <f t="shared" si="21"/>
        <v>1.0413926851582251</v>
      </c>
      <c r="D43" s="38">
        <f t="shared" si="21"/>
        <v>1.146128035678238</v>
      </c>
      <c r="E43" s="38">
        <f t="shared" si="21"/>
        <v>2.6464037262230695</v>
      </c>
      <c r="F43" s="38">
        <f t="shared" si="21"/>
        <v>1.6334684555795864</v>
      </c>
      <c r="G43" s="38">
        <f t="shared" si="21"/>
        <v>1.3979400086720377</v>
      </c>
      <c r="H43" s="38">
        <f t="shared" si="21"/>
        <v>1.1760912590556813</v>
      </c>
      <c r="I43" s="38">
        <f t="shared" si="21"/>
        <v>0.69897000433601886</v>
      </c>
      <c r="J43" s="38">
        <f t="shared" si="21"/>
        <v>1.0791812460476249</v>
      </c>
      <c r="K43" s="38">
        <f t="shared" si="21"/>
        <v>0</v>
      </c>
      <c r="L43" s="38">
        <f t="shared" si="21"/>
        <v>1.3802112417116059</v>
      </c>
      <c r="M43" s="38">
        <f t="shared" si="21"/>
        <v>0</v>
      </c>
      <c r="N43" s="38">
        <f t="shared" si="21"/>
        <v>1.0413926851582251</v>
      </c>
      <c r="O43" s="38">
        <f t="shared" si="21"/>
        <v>0.90308998699194354</v>
      </c>
      <c r="P43" s="38">
        <f t="shared" si="21"/>
        <v>1.6448604394105779</v>
      </c>
      <c r="Q43" s="38">
        <f t="shared" si="4"/>
        <v>1.8999767515678005</v>
      </c>
      <c r="R43" s="37">
        <f t="shared" si="5"/>
        <v>0.39961476291674602</v>
      </c>
      <c r="S43" s="37">
        <f t="shared" si="7"/>
        <v>0.32883943066943561</v>
      </c>
      <c r="U43" s="40">
        <f t="shared" si="9"/>
        <v>5.6000000000000005</v>
      </c>
    </row>
    <row r="44" spans="1:21" x14ac:dyDescent="0.25">
      <c r="A44" s="3" t="s">
        <v>2</v>
      </c>
      <c r="B44" s="38">
        <f t="shared" ref="B44:P44" si="22">LOG10(B18)</f>
        <v>1.2787536009528289</v>
      </c>
      <c r="C44" s="38">
        <f t="shared" si="22"/>
        <v>1.7853298350107671</v>
      </c>
      <c r="D44" s="38">
        <f t="shared" si="22"/>
        <v>1.2787536009528289</v>
      </c>
      <c r="E44" s="38">
        <f t="shared" si="22"/>
        <v>1.5797835966168101</v>
      </c>
      <c r="F44" s="38">
        <f t="shared" si="22"/>
        <v>2.9566485792052033</v>
      </c>
      <c r="G44" s="38">
        <f t="shared" si="22"/>
        <v>1.2787536009528289</v>
      </c>
      <c r="H44" s="38">
        <f t="shared" si="22"/>
        <v>1.5185139398778875</v>
      </c>
      <c r="I44" s="38">
        <f t="shared" si="22"/>
        <v>1.6434526764861874</v>
      </c>
      <c r="J44" s="38">
        <f t="shared" si="22"/>
        <v>1.6434526764861874</v>
      </c>
      <c r="K44" s="38">
        <f t="shared" si="22"/>
        <v>0.77815125038364363</v>
      </c>
      <c r="L44" s="38">
        <f t="shared" si="22"/>
        <v>1.4313637641589874</v>
      </c>
      <c r="M44" s="38">
        <f t="shared" si="22"/>
        <v>1.0791812460476249</v>
      </c>
      <c r="N44" s="38">
        <f t="shared" si="22"/>
        <v>1</v>
      </c>
      <c r="O44" s="38">
        <f t="shared" si="22"/>
        <v>1.0791812460476249</v>
      </c>
      <c r="P44" s="38">
        <f t="shared" si="22"/>
        <v>1.9504344026958975</v>
      </c>
      <c r="Q44" s="38">
        <f t="shared" si="4"/>
        <v>2.1939192819831552</v>
      </c>
      <c r="R44" s="37">
        <f t="shared" si="5"/>
        <v>0.26587699227321232</v>
      </c>
      <c r="S44" s="37">
        <f t="shared" si="7"/>
        <v>0.27342288966040945</v>
      </c>
    </row>
    <row r="45" spans="1:21" x14ac:dyDescent="0.25">
      <c r="A45" s="3" t="s">
        <v>17</v>
      </c>
      <c r="B45" s="38">
        <f t="shared" ref="B45:P45" si="23">LOG10(B19)</f>
        <v>1.6232492903979006</v>
      </c>
      <c r="C45" s="38">
        <f t="shared" si="23"/>
        <v>1.2041199826559248</v>
      </c>
      <c r="D45" s="38">
        <f t="shared" si="23"/>
        <v>2.1038037209559568</v>
      </c>
      <c r="E45" s="38">
        <f t="shared" si="23"/>
        <v>2.3598354823398879</v>
      </c>
      <c r="F45" s="38">
        <f t="shared" si="23"/>
        <v>1.6627578316815741</v>
      </c>
      <c r="G45" s="38">
        <f t="shared" si="23"/>
        <v>1.919078092376074</v>
      </c>
      <c r="H45" s="38">
        <f t="shared" si="23"/>
        <v>2.5118833609788744</v>
      </c>
      <c r="I45" s="38">
        <f t="shared" si="23"/>
        <v>1.3010299956639813</v>
      </c>
      <c r="J45" s="38">
        <f t="shared" si="23"/>
        <v>1.4623979978989561</v>
      </c>
      <c r="K45" s="38">
        <f t="shared" si="23"/>
        <v>1.3802112417116059</v>
      </c>
      <c r="L45" s="38">
        <f t="shared" si="23"/>
        <v>2.4533183400470375</v>
      </c>
      <c r="M45" s="38">
        <f t="shared" si="23"/>
        <v>1.8920946026904804</v>
      </c>
      <c r="N45" s="38">
        <f t="shared" si="23"/>
        <v>1.5440680443502757</v>
      </c>
      <c r="O45" s="38">
        <f t="shared" si="23"/>
        <v>2.1818435879447726</v>
      </c>
      <c r="P45" s="38">
        <f t="shared" si="23"/>
        <v>2.0270582327340358</v>
      </c>
      <c r="Q45" s="38">
        <f t="shared" si="4"/>
        <v>2.0934216851622351</v>
      </c>
      <c r="R45" s="37">
        <f t="shared" si="5"/>
        <v>0.21660526426169308</v>
      </c>
      <c r="S45" s="37">
        <f t="shared" si="7"/>
        <v>0.21749602843340238</v>
      </c>
    </row>
    <row r="46" spans="1:21" x14ac:dyDescent="0.25">
      <c r="A46" s="3" t="s">
        <v>8</v>
      </c>
      <c r="B46" s="38">
        <f t="shared" ref="B46:P46" si="24">LOG10(B20)</f>
        <v>1.8388490907372552</v>
      </c>
      <c r="C46" s="38">
        <f t="shared" si="24"/>
        <v>2.0827853703164503</v>
      </c>
      <c r="D46" s="38">
        <f t="shared" si="24"/>
        <v>1.7781512503836436</v>
      </c>
      <c r="E46" s="38">
        <f t="shared" si="24"/>
        <v>3.1622656142980214</v>
      </c>
      <c r="F46" s="38">
        <f t="shared" si="24"/>
        <v>3.1319392952104246</v>
      </c>
      <c r="G46" s="38">
        <f t="shared" si="24"/>
        <v>1.6232492903979006</v>
      </c>
      <c r="H46" s="38">
        <f t="shared" si="24"/>
        <v>1.255272505103306</v>
      </c>
      <c r="I46" s="38">
        <f t="shared" si="24"/>
        <v>2.6053050461411096</v>
      </c>
      <c r="J46" s="38">
        <f t="shared" si="24"/>
        <v>1.5440680443502757</v>
      </c>
      <c r="K46" s="38">
        <f t="shared" si="24"/>
        <v>0.77815125038364363</v>
      </c>
      <c r="L46" s="38">
        <f t="shared" si="24"/>
        <v>1.8864907251724818</v>
      </c>
      <c r="M46" s="38">
        <f t="shared" si="24"/>
        <v>1.2041199826559248</v>
      </c>
      <c r="N46" s="38">
        <f t="shared" si="24"/>
        <v>1.0413926851582251</v>
      </c>
      <c r="O46" s="38">
        <f t="shared" si="24"/>
        <v>1.6720978579357175</v>
      </c>
      <c r="P46" s="38">
        <f t="shared" si="24"/>
        <v>2.4235969135479207</v>
      </c>
      <c r="Q46" s="38">
        <f t="shared" si="4"/>
        <v>2.6487780708385662</v>
      </c>
      <c r="R46" s="37">
        <f t="shared" si="5"/>
        <v>0.29711164805692447</v>
      </c>
      <c r="S46" s="37">
        <f t="shared" si="7"/>
        <v>0.28007022544762133</v>
      </c>
    </row>
    <row r="47" spans="1:21" x14ac:dyDescent="0.25">
      <c r="A47" s="3" t="s">
        <v>4</v>
      </c>
      <c r="B47" s="38">
        <f t="shared" ref="B47:P47" si="25">LOG10(B21)</f>
        <v>1.2787536009528289</v>
      </c>
      <c r="C47" s="38">
        <f t="shared" si="25"/>
        <v>1.5910646070264991</v>
      </c>
      <c r="D47" s="38">
        <f t="shared" si="25"/>
        <v>0.69897000433601886</v>
      </c>
      <c r="E47" s="38">
        <f t="shared" si="25"/>
        <v>0.90308998699194354</v>
      </c>
      <c r="F47" s="38">
        <f t="shared" si="25"/>
        <v>2.4548448600085102</v>
      </c>
      <c r="G47" s="38">
        <f t="shared" si="25"/>
        <v>1.1760912590556813</v>
      </c>
      <c r="H47" s="38">
        <f t="shared" si="25"/>
        <v>1.0413926851582251</v>
      </c>
      <c r="I47" s="38">
        <f t="shared" si="25"/>
        <v>0.77815125038364363</v>
      </c>
      <c r="J47" s="38">
        <f t="shared" si="25"/>
        <v>1.255272505103306</v>
      </c>
      <c r="K47" s="38">
        <f t="shared" si="25"/>
        <v>0.95424250943932487</v>
      </c>
      <c r="L47" s="38">
        <f t="shared" si="25"/>
        <v>1.0413926851582251</v>
      </c>
      <c r="M47" s="38">
        <f t="shared" si="25"/>
        <v>0.90308998699194354</v>
      </c>
      <c r="N47" s="38">
        <f t="shared" si="25"/>
        <v>0.69897000433601886</v>
      </c>
      <c r="O47" s="38">
        <f t="shared" si="25"/>
        <v>1.4471580313422192</v>
      </c>
      <c r="P47" s="38">
        <f t="shared" si="25"/>
        <v>1.5231888448878741</v>
      </c>
      <c r="Q47" s="38">
        <f t="shared" si="4"/>
        <v>1.736965322897452</v>
      </c>
      <c r="R47" s="37">
        <f t="shared" si="5"/>
        <v>0.30149800331226467</v>
      </c>
      <c r="S47" s="37">
        <f t="shared" si="7"/>
        <v>0.33401191001291214</v>
      </c>
    </row>
    <row r="48" spans="1:21" x14ac:dyDescent="0.25">
      <c r="A48" s="3" t="s">
        <v>0</v>
      </c>
      <c r="B48" s="38">
        <f t="shared" ref="B48:P48" si="26">LOG10(B22)</f>
        <v>1.9444826721501687</v>
      </c>
      <c r="C48" s="38">
        <f t="shared" si="26"/>
        <v>0</v>
      </c>
      <c r="D48" s="38">
        <f t="shared" si="26"/>
        <v>2.12057393120585</v>
      </c>
      <c r="E48" s="38">
        <f t="shared" si="26"/>
        <v>2.403120521175818</v>
      </c>
      <c r="F48" s="38">
        <f t="shared" si="26"/>
        <v>0</v>
      </c>
      <c r="G48" s="38">
        <f t="shared" si="26"/>
        <v>0</v>
      </c>
      <c r="H48" s="38">
        <f t="shared" si="26"/>
        <v>1.7634279935629373</v>
      </c>
      <c r="I48" s="38">
        <f t="shared" si="26"/>
        <v>0.47712125471966244</v>
      </c>
      <c r="J48" s="38">
        <f t="shared" si="26"/>
        <v>2.6232492903979003</v>
      </c>
      <c r="K48" s="38">
        <f t="shared" si="26"/>
        <v>3.9031442704095385</v>
      </c>
      <c r="L48" s="38">
        <f t="shared" si="26"/>
        <v>2.3117538610557542</v>
      </c>
      <c r="M48" s="38">
        <f t="shared" si="26"/>
        <v>1.0791812460476249</v>
      </c>
      <c r="N48" s="38">
        <f t="shared" si="26"/>
        <v>0</v>
      </c>
      <c r="O48" s="38">
        <f t="shared" si="26"/>
        <v>1.0413926851582251</v>
      </c>
      <c r="P48" s="38">
        <f t="shared" si="26"/>
        <v>2.8170456806970137</v>
      </c>
      <c r="Q48" s="38">
        <f t="shared" si="4"/>
        <v>1.8824432170142997</v>
      </c>
      <c r="R48" s="37">
        <f t="shared" si="5"/>
        <v>0.43443081570130959</v>
      </c>
      <c r="S48" s="37">
        <f t="shared" si="7"/>
        <v>0.59323811043666475</v>
      </c>
    </row>
    <row r="49" spans="1:26" x14ac:dyDescent="0.25">
      <c r="A49" s="3" t="s">
        <v>14</v>
      </c>
      <c r="B49" s="38">
        <f t="shared" ref="B49:P49" si="27">LOG10(B23)</f>
        <v>1.6901960800285136</v>
      </c>
      <c r="C49" s="38">
        <f t="shared" si="27"/>
        <v>0.69897000433601886</v>
      </c>
      <c r="D49" s="38">
        <f t="shared" si="27"/>
        <v>0.95424250943932487</v>
      </c>
      <c r="E49" s="38">
        <f t="shared" si="27"/>
        <v>1.3010299956639813</v>
      </c>
      <c r="F49" s="38">
        <f t="shared" si="27"/>
        <v>0.47712125471966244</v>
      </c>
      <c r="G49" s="38">
        <f t="shared" si="27"/>
        <v>1.0413926851582251</v>
      </c>
      <c r="H49" s="38">
        <f t="shared" si="27"/>
        <v>0.84509804001425681</v>
      </c>
      <c r="I49" s="38">
        <f t="shared" si="27"/>
        <v>0.3010299956639812</v>
      </c>
      <c r="J49" s="38">
        <f t="shared" si="27"/>
        <v>0.3010299956639812</v>
      </c>
      <c r="K49" s="38">
        <f t="shared" si="27"/>
        <v>0.47712125471966244</v>
      </c>
      <c r="L49" s="38">
        <f t="shared" si="27"/>
        <v>1.3222192947339193</v>
      </c>
      <c r="M49" s="38">
        <f t="shared" si="27"/>
        <v>0.6020599913279624</v>
      </c>
      <c r="N49" s="38">
        <f t="shared" si="27"/>
        <v>0.3010299956639812</v>
      </c>
      <c r="O49" s="38">
        <f t="shared" si="27"/>
        <v>0.90308998699194354</v>
      </c>
      <c r="P49" s="38">
        <f t="shared" si="27"/>
        <v>1.0182248201061992</v>
      </c>
      <c r="Q49" s="38">
        <f t="shared" si="4"/>
        <v>1.1719352992845236</v>
      </c>
      <c r="R49" s="37">
        <f t="shared" si="5"/>
        <v>0.42335642209556734</v>
      </c>
      <c r="S49" s="37">
        <f t="shared" si="7"/>
        <v>0.34110298447329485</v>
      </c>
    </row>
    <row r="50" spans="1:26" x14ac:dyDescent="0.25">
      <c r="A50" s="3" t="s">
        <v>21</v>
      </c>
      <c r="B50" s="38">
        <f t="shared" ref="B50:P50" si="28">LOG10(B24)</f>
        <v>0.6020599913279624</v>
      </c>
      <c r="C50" s="38">
        <f t="shared" si="28"/>
        <v>1.0791812460476249</v>
      </c>
      <c r="D50" s="38">
        <f t="shared" si="28"/>
        <v>0</v>
      </c>
      <c r="E50" s="38">
        <f t="shared" si="28"/>
        <v>0.95424250943932487</v>
      </c>
      <c r="F50" s="38">
        <f t="shared" si="28"/>
        <v>0.77815125038364363</v>
      </c>
      <c r="G50" s="38">
        <f t="shared" si="28"/>
        <v>0.84509804001425681</v>
      </c>
      <c r="H50" s="38">
        <f t="shared" si="28"/>
        <v>0.6020599913279624</v>
      </c>
      <c r="I50" s="38">
        <f t="shared" si="28"/>
        <v>0.3010299956639812</v>
      </c>
      <c r="J50" s="38">
        <f t="shared" si="28"/>
        <v>1.146128035678238</v>
      </c>
      <c r="K50" s="38">
        <f t="shared" si="28"/>
        <v>1.146128035678238</v>
      </c>
      <c r="L50" s="38">
        <f t="shared" si="28"/>
        <v>1</v>
      </c>
      <c r="M50" s="38">
        <f t="shared" si="28"/>
        <v>0.95424250943932487</v>
      </c>
      <c r="N50" s="38">
        <f t="shared" si="28"/>
        <v>0.77815125038364363</v>
      </c>
      <c r="O50" s="38">
        <f t="shared" si="28"/>
        <v>1.3979400086720377</v>
      </c>
      <c r="P50" s="38">
        <f t="shared" si="28"/>
        <v>0.94377707576115999</v>
      </c>
      <c r="Q50" s="38">
        <f t="shared" si="4"/>
        <v>0.78837041556532972</v>
      </c>
      <c r="R50" s="37">
        <f t="shared" si="5"/>
        <v>0.38568229012438915</v>
      </c>
      <c r="S50" s="37">
        <f t="shared" si="7"/>
        <v>0.44682671431576076</v>
      </c>
    </row>
    <row r="51" spans="1:26" x14ac:dyDescent="0.25">
      <c r="A51" s="3" t="s">
        <v>7</v>
      </c>
      <c r="B51" s="38">
        <f>LOG10(B25)</f>
        <v>1.6020599913279623</v>
      </c>
      <c r="C51" s="38">
        <f t="shared" ref="C51:P51" si="29">LOG10(C25)</f>
        <v>1</v>
      </c>
      <c r="D51" s="38">
        <f t="shared" si="29"/>
        <v>1.6989700043360187</v>
      </c>
      <c r="E51" s="38">
        <f t="shared" si="29"/>
        <v>3.0629578340845103</v>
      </c>
      <c r="F51" s="38">
        <f t="shared" si="29"/>
        <v>3.09377178149873</v>
      </c>
      <c r="G51" s="38">
        <f t="shared" si="29"/>
        <v>1.3979400086720377</v>
      </c>
      <c r="H51" s="38">
        <f t="shared" si="29"/>
        <v>2.0211892990699383</v>
      </c>
      <c r="I51" s="38">
        <f t="shared" si="29"/>
        <v>1.1139433523068367</v>
      </c>
      <c r="J51" s="38">
        <f t="shared" si="29"/>
        <v>1.1760912590556813</v>
      </c>
      <c r="K51" s="38">
        <f t="shared" si="29"/>
        <v>1.4623979978989561</v>
      </c>
      <c r="L51" s="38">
        <f t="shared" si="29"/>
        <v>2.12057393120585</v>
      </c>
      <c r="M51" s="38">
        <f t="shared" si="29"/>
        <v>1.8195439355418688</v>
      </c>
      <c r="N51" s="38">
        <f t="shared" si="29"/>
        <v>1.3802112417116059</v>
      </c>
      <c r="O51" s="38">
        <f t="shared" si="29"/>
        <v>2.3617278360175931</v>
      </c>
      <c r="P51" s="38">
        <f t="shared" si="29"/>
        <v>2.3502480183341627</v>
      </c>
      <c r="Q51" s="38">
        <f t="shared" si="4"/>
        <v>2.5743620327718135</v>
      </c>
      <c r="R51" s="37">
        <f t="shared" si="5"/>
        <v>0.28265050372721962</v>
      </c>
      <c r="S51" s="37">
        <f t="shared" si="7"/>
        <v>0.3146151391989791</v>
      </c>
    </row>
    <row r="52" spans="1:26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9"/>
      <c r="Q52" s="2"/>
      <c r="T52" s="34"/>
    </row>
    <row r="53" spans="1:26" x14ac:dyDescent="0.25">
      <c r="T53" s="34"/>
    </row>
    <row r="54" spans="1:26" ht="70.900000000000006" customHeight="1" x14ac:dyDescent="0.25">
      <c r="A54" s="43" t="s">
        <v>102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2"/>
    </row>
    <row r="55" spans="1:26" s="8" customFormat="1" x14ac:dyDescent="0.25">
      <c r="A55" s="20"/>
      <c r="B55" s="4" t="s">
        <v>20</v>
      </c>
      <c r="C55" s="4" t="s">
        <v>15</v>
      </c>
      <c r="D55" s="4" t="s">
        <v>5</v>
      </c>
      <c r="E55" s="4" t="s">
        <v>22</v>
      </c>
      <c r="F55" s="4" t="s">
        <v>10</v>
      </c>
      <c r="G55" s="4" t="s">
        <v>19</v>
      </c>
      <c r="H55" s="4" t="s">
        <v>6</v>
      </c>
      <c r="I55" s="4" t="s">
        <v>12</v>
      </c>
      <c r="J55" s="4" t="s">
        <v>13</v>
      </c>
      <c r="K55" s="4" t="s">
        <v>16</v>
      </c>
      <c r="L55" s="4" t="s">
        <v>1</v>
      </c>
      <c r="M55" s="4" t="s">
        <v>11</v>
      </c>
      <c r="N55" s="4" t="s">
        <v>9</v>
      </c>
      <c r="O55" s="4" t="s">
        <v>18</v>
      </c>
      <c r="P55" s="4" t="s">
        <v>3</v>
      </c>
      <c r="Q55" s="4" t="s">
        <v>2</v>
      </c>
      <c r="R55" s="4" t="s">
        <v>17</v>
      </c>
      <c r="S55" s="4" t="s">
        <v>8</v>
      </c>
      <c r="T55" s="4" t="s">
        <v>4</v>
      </c>
      <c r="U55" s="4" t="s">
        <v>0</v>
      </c>
      <c r="V55" s="4" t="s">
        <v>14</v>
      </c>
      <c r="W55" s="4" t="s">
        <v>21</v>
      </c>
      <c r="X55" s="4" t="s">
        <v>7</v>
      </c>
    </row>
    <row r="56" spans="1:26" x14ac:dyDescent="0.25">
      <c r="A56" s="4" t="s">
        <v>20</v>
      </c>
      <c r="B56" s="21">
        <v>1</v>
      </c>
      <c r="C56" s="21">
        <v>0.43158090774104163</v>
      </c>
      <c r="D56" s="21">
        <v>-6.8048370500305697E-2</v>
      </c>
      <c r="E56" s="21">
        <v>0.46336472291983805</v>
      </c>
      <c r="F56" s="21">
        <v>-6.6829663336118478E-2</v>
      </c>
      <c r="G56" s="22">
        <v>0.61576464437637513</v>
      </c>
      <c r="H56" s="21">
        <v>4.5830329338034321E-3</v>
      </c>
      <c r="I56" s="22">
        <v>0.80515554579811111</v>
      </c>
      <c r="J56" s="22">
        <v>0.77256416374774184</v>
      </c>
      <c r="K56" s="21">
        <v>8.7262845719310672E-2</v>
      </c>
      <c r="L56" s="21">
        <v>9.6938664891091739E-3</v>
      </c>
      <c r="M56" s="21">
        <v>0.43564679059353495</v>
      </c>
      <c r="N56" s="21">
        <v>0.42544652658268162</v>
      </c>
      <c r="O56" s="21">
        <v>0.26100262928332407</v>
      </c>
      <c r="P56" s="21">
        <v>0.10966171722199893</v>
      </c>
      <c r="Q56" s="22">
        <v>0.7485856707268489</v>
      </c>
      <c r="R56" s="21">
        <v>-4.5553473964860619E-2</v>
      </c>
      <c r="S56" s="22">
        <v>0.56117466462770138</v>
      </c>
      <c r="T56" s="22">
        <v>0.78462497306122336</v>
      </c>
      <c r="U56" s="21">
        <v>8.9033217443793382E-3</v>
      </c>
      <c r="V56" s="21">
        <v>-0.29014941843169273</v>
      </c>
      <c r="W56" s="21">
        <v>0.41735306730758698</v>
      </c>
      <c r="X56" s="22">
        <v>0.63874359140494419</v>
      </c>
      <c r="Z56" s="23">
        <v>-1</v>
      </c>
    </row>
    <row r="57" spans="1:26" x14ac:dyDescent="0.25">
      <c r="A57" s="4" t="s">
        <v>15</v>
      </c>
      <c r="B57" s="21"/>
      <c r="C57" s="21">
        <v>1</v>
      </c>
      <c r="D57" s="21">
        <v>-0.10805345888551526</v>
      </c>
      <c r="E57" s="21">
        <v>0.4570836898128352</v>
      </c>
      <c r="F57" s="21">
        <v>-0.15969383169862766</v>
      </c>
      <c r="G57" s="21">
        <v>0.23059080172748758</v>
      </c>
      <c r="H57" s="21">
        <v>-0.21429254572529893</v>
      </c>
      <c r="I57" s="21">
        <v>0.32100276824227858</v>
      </c>
      <c r="J57" s="21">
        <v>-0.10918133002330557</v>
      </c>
      <c r="K57" s="21">
        <v>6.30435608191761E-2</v>
      </c>
      <c r="L57" s="21">
        <v>-0.10774286748935075</v>
      </c>
      <c r="M57" s="21">
        <v>2.2408590567827194E-2</v>
      </c>
      <c r="N57" s="22">
        <v>0.86335019319950013</v>
      </c>
      <c r="O57" s="21">
        <v>-0.18926913016540556</v>
      </c>
      <c r="P57" s="21">
        <v>0.19513347497551672</v>
      </c>
      <c r="Q57" s="21">
        <v>-2.3592378526601034E-2</v>
      </c>
      <c r="R57" s="21">
        <v>0.36333762571333938</v>
      </c>
      <c r="S57" s="21">
        <v>0.11366297960604917</v>
      </c>
      <c r="T57" s="21">
        <v>2.5000641742527707E-2</v>
      </c>
      <c r="U57" s="21">
        <v>-0.19007347011158865</v>
      </c>
      <c r="V57" s="21">
        <v>-8.9424551835658034E-3</v>
      </c>
      <c r="W57" s="22">
        <v>0.70844182195975036</v>
      </c>
      <c r="X57" s="21">
        <v>0.25772864325052369</v>
      </c>
      <c r="Z57" s="23">
        <f>Z56+0.1</f>
        <v>-0.9</v>
      </c>
    </row>
    <row r="58" spans="1:26" x14ac:dyDescent="0.25">
      <c r="A58" s="4" t="s">
        <v>5</v>
      </c>
      <c r="B58" s="21"/>
      <c r="C58" s="21"/>
      <c r="D58" s="21">
        <v>1</v>
      </c>
      <c r="E58" s="21">
        <v>-0.26018382043771726</v>
      </c>
      <c r="F58" s="22">
        <v>0.81530003187603672</v>
      </c>
      <c r="G58" s="21">
        <v>0.26041476274782638</v>
      </c>
      <c r="H58" s="21">
        <v>2.8544105236358801E-2</v>
      </c>
      <c r="I58" s="21">
        <v>-9.8289967280530757E-3</v>
      </c>
      <c r="J58" s="21">
        <v>-9.7735241197576761E-2</v>
      </c>
      <c r="K58" s="21">
        <v>-4.0760425638818473E-2</v>
      </c>
      <c r="L58" s="21">
        <v>-7.5632839778587937E-2</v>
      </c>
      <c r="M58" s="21">
        <v>8.5766989134218874E-2</v>
      </c>
      <c r="N58" s="21">
        <v>-6.4464033423932129E-2</v>
      </c>
      <c r="O58" s="21">
        <v>-6.4009476290245754E-2</v>
      </c>
      <c r="P58" s="21">
        <v>8.8364821708964467E-2</v>
      </c>
      <c r="Q58" s="21">
        <v>3.0147187340172849E-3</v>
      </c>
      <c r="R58" s="21">
        <v>9.0274394775904265E-2</v>
      </c>
      <c r="S58" s="21">
        <v>5.3121605499231249E-2</v>
      </c>
      <c r="T58" s="21">
        <v>-2.3537183548979629E-2</v>
      </c>
      <c r="U58" s="21">
        <v>-0.11409466781555577</v>
      </c>
      <c r="V58" s="21">
        <v>5.0733828082679622E-2</v>
      </c>
      <c r="W58" s="21">
        <v>-0.40493281214376392</v>
      </c>
      <c r="X58" s="21">
        <v>4.6159065308217742E-2</v>
      </c>
      <c r="Z58" s="23">
        <f t="shared" ref="Z58:Z76" si="30">Z57+0.1</f>
        <v>-0.8</v>
      </c>
    </row>
    <row r="59" spans="1:26" x14ac:dyDescent="0.25">
      <c r="A59" s="4" t="s">
        <v>22</v>
      </c>
      <c r="B59" s="21"/>
      <c r="C59" s="21"/>
      <c r="D59" s="21"/>
      <c r="E59" s="21">
        <v>1</v>
      </c>
      <c r="F59" s="21">
        <v>-0.14927912256133641</v>
      </c>
      <c r="G59" s="21">
        <v>-0.14198898535993523</v>
      </c>
      <c r="H59" s="21">
        <v>-0.21369662500809739</v>
      </c>
      <c r="I59" s="21">
        <v>0.30908881721576842</v>
      </c>
      <c r="J59" s="21">
        <v>0.26486738466935222</v>
      </c>
      <c r="K59" s="21">
        <v>-0.3079733747115358</v>
      </c>
      <c r="L59" s="21">
        <v>-0.3519174062958218</v>
      </c>
      <c r="M59" s="21">
        <v>-0.191811823286131</v>
      </c>
      <c r="N59" s="21">
        <v>0.28903001581495286</v>
      </c>
      <c r="O59" s="21">
        <v>0.18193879979668154</v>
      </c>
      <c r="P59" s="21">
        <v>-0.34105627677031941</v>
      </c>
      <c r="Q59" s="21">
        <v>0.36042802412815778</v>
      </c>
      <c r="R59" s="21">
        <v>-0.37250294731078165</v>
      </c>
      <c r="S59" s="21">
        <v>5.6564526519693119E-2</v>
      </c>
      <c r="T59" s="21">
        <v>0.39018488532014156</v>
      </c>
      <c r="U59" s="21">
        <v>-0.19427219550196287</v>
      </c>
      <c r="V59" s="21">
        <v>-0.32564043894527411</v>
      </c>
      <c r="W59" s="21">
        <v>0.41850239853280469</v>
      </c>
      <c r="X59" s="21">
        <v>7.83962268111318E-2</v>
      </c>
      <c r="Z59" s="23">
        <f t="shared" si="30"/>
        <v>-0.70000000000000007</v>
      </c>
    </row>
    <row r="60" spans="1:26" x14ac:dyDescent="0.25">
      <c r="A60" s="4" t="s">
        <v>10</v>
      </c>
      <c r="B60" s="21"/>
      <c r="C60" s="21"/>
      <c r="D60" s="22"/>
      <c r="E60" s="21"/>
      <c r="F60" s="21">
        <v>1</v>
      </c>
      <c r="G60" s="21">
        <v>0.16618948738181447</v>
      </c>
      <c r="H60" s="21">
        <v>-0.21807069682631622</v>
      </c>
      <c r="I60" s="21">
        <v>-3.3576996880915665E-2</v>
      </c>
      <c r="J60" s="21">
        <v>-0.11526784234075023</v>
      </c>
      <c r="K60" s="21">
        <v>-0.36162359613169559</v>
      </c>
      <c r="L60" s="21">
        <v>-0.12965871879795715</v>
      </c>
      <c r="M60" s="21">
        <v>-0.13256924064101647</v>
      </c>
      <c r="N60" s="21">
        <v>-0.22671960081143089</v>
      </c>
      <c r="O60" s="21">
        <v>-0.22910233501494667</v>
      </c>
      <c r="P60" s="21">
        <v>-0.14549743447241636</v>
      </c>
      <c r="Q60" s="21">
        <v>7.6085499744583687E-2</v>
      </c>
      <c r="R60" s="21">
        <v>0.31092279965367292</v>
      </c>
      <c r="S60" s="21">
        <v>-0.1015368365256661</v>
      </c>
      <c r="T60" s="21">
        <v>4.2017640577800684E-2</v>
      </c>
      <c r="U60" s="21">
        <v>-0.15402161884916454</v>
      </c>
      <c r="V60" s="21">
        <v>-0.10498882671625109</v>
      </c>
      <c r="W60" s="21">
        <v>-0.39078104949577286</v>
      </c>
      <c r="X60" s="21">
        <v>-5.2804999887104208E-2</v>
      </c>
      <c r="Z60" s="23">
        <f t="shared" si="30"/>
        <v>-0.60000000000000009</v>
      </c>
    </row>
    <row r="61" spans="1:26" x14ac:dyDescent="0.25">
      <c r="A61" s="4" t="s">
        <v>19</v>
      </c>
      <c r="B61" s="22"/>
      <c r="C61" s="21"/>
      <c r="D61" s="21"/>
      <c r="E61" s="21"/>
      <c r="F61" s="21"/>
      <c r="G61" s="21">
        <v>1</v>
      </c>
      <c r="H61" s="21">
        <v>9.0563722790444334E-2</v>
      </c>
      <c r="I61" s="22">
        <v>0.80879351452859793</v>
      </c>
      <c r="J61" s="21">
        <v>0.50518465147031533</v>
      </c>
      <c r="K61" s="21">
        <v>0.48250293430599195</v>
      </c>
      <c r="L61" s="21">
        <v>4.3746180437146703E-2</v>
      </c>
      <c r="M61" s="22">
        <v>0.87049967112268123</v>
      </c>
      <c r="N61" s="21">
        <v>0.43362854695035419</v>
      </c>
      <c r="O61" s="21">
        <v>0.36780776588080494</v>
      </c>
      <c r="P61" s="22">
        <v>0.67127134618939677</v>
      </c>
      <c r="Q61" s="22">
        <v>0.62598962030026462</v>
      </c>
      <c r="R61" s="21">
        <v>0.39585205641248389</v>
      </c>
      <c r="S61" s="22">
        <v>0.86735231388019263</v>
      </c>
      <c r="T61" s="22">
        <v>0.60742971925958111</v>
      </c>
      <c r="U61" s="21">
        <v>-0.22164919426695978</v>
      </c>
      <c r="V61" s="21">
        <v>0.14061864422735165</v>
      </c>
      <c r="W61" s="21">
        <v>-0.10777699742665264</v>
      </c>
      <c r="X61" s="22">
        <v>0.91878039839218995</v>
      </c>
      <c r="Z61" s="23">
        <f t="shared" si="30"/>
        <v>-0.50000000000000011</v>
      </c>
    </row>
    <row r="62" spans="1:26" x14ac:dyDescent="0.25">
      <c r="A62" s="4" t="s">
        <v>6</v>
      </c>
      <c r="B62" s="21"/>
      <c r="C62" s="21"/>
      <c r="D62" s="21"/>
      <c r="E62" s="21"/>
      <c r="F62" s="21"/>
      <c r="G62" s="21"/>
      <c r="H62" s="21">
        <v>1</v>
      </c>
      <c r="I62" s="21">
        <v>8.4313163508324632E-3</v>
      </c>
      <c r="J62" s="21">
        <v>0.17901145737009277</v>
      </c>
      <c r="K62" s="22">
        <v>0.62851337972825261</v>
      </c>
      <c r="L62" s="21">
        <v>-0.13855229085824958</v>
      </c>
      <c r="M62" s="21">
        <v>0.31039431169447257</v>
      </c>
      <c r="N62" s="21">
        <v>5.1771423515256758E-2</v>
      </c>
      <c r="O62" s="22">
        <v>0.59876672878784376</v>
      </c>
      <c r="P62" s="21">
        <v>0.10666413183591097</v>
      </c>
      <c r="Q62" s="21">
        <v>-3.9898869657252665E-2</v>
      </c>
      <c r="R62" s="21">
        <v>-0.21589372126551556</v>
      </c>
      <c r="S62" s="21">
        <v>5.625113631868011E-2</v>
      </c>
      <c r="T62" s="21">
        <v>1.5575945919753212E-2</v>
      </c>
      <c r="U62" s="21">
        <v>-0.15286312520084538</v>
      </c>
      <c r="V62" s="21">
        <v>0.4646244521577016</v>
      </c>
      <c r="W62" s="21">
        <v>-2.2616271548003906E-2</v>
      </c>
      <c r="X62" s="21">
        <v>-1.1028419429825739E-2</v>
      </c>
      <c r="Z62" s="23">
        <f t="shared" si="30"/>
        <v>-0.40000000000000013</v>
      </c>
    </row>
    <row r="63" spans="1:26" x14ac:dyDescent="0.25">
      <c r="A63" s="4" t="s">
        <v>12</v>
      </c>
      <c r="B63" s="22"/>
      <c r="C63" s="21"/>
      <c r="D63" s="21"/>
      <c r="E63" s="21"/>
      <c r="F63" s="21"/>
      <c r="G63" s="22"/>
      <c r="H63" s="21"/>
      <c r="I63" s="21">
        <v>1</v>
      </c>
      <c r="J63" s="22">
        <v>0.77706976565703589</v>
      </c>
      <c r="K63" s="21">
        <v>0.25135837872543459</v>
      </c>
      <c r="L63" s="21">
        <v>-0.11960629776412943</v>
      </c>
      <c r="M63" s="22">
        <v>0.64420137459140836</v>
      </c>
      <c r="N63" s="21">
        <v>0.33380715909598252</v>
      </c>
      <c r="O63" s="21">
        <v>0.41190817794983747</v>
      </c>
      <c r="P63" s="21">
        <v>0.28896301685551706</v>
      </c>
      <c r="Q63" s="22">
        <v>0.89329951170205613</v>
      </c>
      <c r="R63" s="21">
        <v>0.10457143818877504</v>
      </c>
      <c r="S63" s="22">
        <v>0.77361714027161577</v>
      </c>
      <c r="T63" s="22">
        <v>0.89558793214931576</v>
      </c>
      <c r="U63" s="21">
        <v>-0.20512156521520336</v>
      </c>
      <c r="V63" s="21">
        <v>-8.4788013321772243E-3</v>
      </c>
      <c r="W63" s="21">
        <v>5.7364302662621332E-2</v>
      </c>
      <c r="X63" s="22">
        <v>0.86619601762381215</v>
      </c>
      <c r="Z63" s="23">
        <f t="shared" si="30"/>
        <v>-0.30000000000000016</v>
      </c>
    </row>
    <row r="64" spans="1:26" x14ac:dyDescent="0.25">
      <c r="A64" s="4" t="s">
        <v>13</v>
      </c>
      <c r="B64" s="22"/>
      <c r="C64" s="21"/>
      <c r="D64" s="21"/>
      <c r="E64" s="21"/>
      <c r="F64" s="21"/>
      <c r="G64" s="21"/>
      <c r="H64" s="21"/>
      <c r="I64" s="22"/>
      <c r="J64" s="21">
        <v>1</v>
      </c>
      <c r="K64" s="21">
        <v>5.2067384887858795E-2</v>
      </c>
      <c r="L64" s="21">
        <v>3.1397461606057955E-2</v>
      </c>
      <c r="M64" s="21">
        <v>0.44820280501066906</v>
      </c>
      <c r="N64" s="21">
        <v>-6.347310107374679E-2</v>
      </c>
      <c r="O64" s="21">
        <v>0.50722903569350841</v>
      </c>
      <c r="P64" s="21">
        <v>-8.7115315940151899E-2</v>
      </c>
      <c r="Q64" s="22">
        <v>0.90537480557302297</v>
      </c>
      <c r="R64" s="21">
        <v>-0.32792864355632978</v>
      </c>
      <c r="S64" s="21">
        <v>0.52853184552379018</v>
      </c>
      <c r="T64" s="22">
        <v>0.92459721144652185</v>
      </c>
      <c r="U64" s="21">
        <v>0.13281045197819374</v>
      </c>
      <c r="V64" s="21">
        <v>-9.1778481726618802E-2</v>
      </c>
      <c r="W64" s="21">
        <v>-2.564550480133353E-2</v>
      </c>
      <c r="X64" s="22">
        <v>0.5578894593746776</v>
      </c>
      <c r="Z64" s="23">
        <f t="shared" si="30"/>
        <v>-0.20000000000000015</v>
      </c>
    </row>
    <row r="65" spans="1:26" x14ac:dyDescent="0.25">
      <c r="A65" s="4" t="s">
        <v>16</v>
      </c>
      <c r="B65" s="21"/>
      <c r="C65" s="21"/>
      <c r="D65" s="21"/>
      <c r="E65" s="21"/>
      <c r="F65" s="21"/>
      <c r="G65" s="21"/>
      <c r="H65" s="22"/>
      <c r="I65" s="21"/>
      <c r="J65" s="21"/>
      <c r="K65" s="21">
        <v>1</v>
      </c>
      <c r="L65" s="21">
        <v>-0.23011737225599821</v>
      </c>
      <c r="M65" s="22">
        <v>0.7218162503090243</v>
      </c>
      <c r="N65" s="21">
        <v>0.41387110256525267</v>
      </c>
      <c r="O65" s="21">
        <v>0.44276448960103687</v>
      </c>
      <c r="P65" s="22">
        <v>0.78812974603262309</v>
      </c>
      <c r="Q65" s="21">
        <v>3.2581695088542829E-3</v>
      </c>
      <c r="R65" s="21">
        <v>7.4821504756087634E-2</v>
      </c>
      <c r="S65" s="22">
        <v>0.56770264005221227</v>
      </c>
      <c r="T65" s="21">
        <v>1.0871559422366154E-2</v>
      </c>
      <c r="U65" s="21">
        <v>-5.4292499080048989E-2</v>
      </c>
      <c r="V65" s="21">
        <v>0.35031229950581666</v>
      </c>
      <c r="W65" s="21">
        <v>9.818751687695991E-2</v>
      </c>
      <c r="X65" s="21">
        <v>0.52225447167566574</v>
      </c>
      <c r="Z65" s="23">
        <f t="shared" si="30"/>
        <v>-0.10000000000000014</v>
      </c>
    </row>
    <row r="66" spans="1:26" x14ac:dyDescent="0.25">
      <c r="A66" s="4" t="s">
        <v>1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>
        <v>1</v>
      </c>
      <c r="M66" s="21">
        <v>8.5116175272085148E-2</v>
      </c>
      <c r="N66" s="21">
        <v>-6.6669055529881949E-2</v>
      </c>
      <c r="O66" s="21">
        <v>-0.1657066324144762</v>
      </c>
      <c r="P66" s="21">
        <v>-2.8241024751500032E-2</v>
      </c>
      <c r="Q66" s="21">
        <v>-7.0851008005363522E-2</v>
      </c>
      <c r="R66" s="21">
        <v>-1.8597804424085009E-2</v>
      </c>
      <c r="S66" s="21">
        <v>-0.10888766845230487</v>
      </c>
      <c r="T66" s="21">
        <v>-5.8814773793270075E-2</v>
      </c>
      <c r="U66" s="21">
        <v>-0.10166514812885115</v>
      </c>
      <c r="V66" s="21">
        <v>4.087288423748988E-2</v>
      </c>
      <c r="W66" s="21">
        <v>-8.3537254923113979E-2</v>
      </c>
      <c r="X66" s="21">
        <v>-0.11123470633070612</v>
      </c>
      <c r="Z66" s="23">
        <f t="shared" si="30"/>
        <v>-1.3877787807814457E-16</v>
      </c>
    </row>
    <row r="67" spans="1:26" x14ac:dyDescent="0.25">
      <c r="A67" s="4" t="s">
        <v>11</v>
      </c>
      <c r="B67" s="21"/>
      <c r="C67" s="21"/>
      <c r="D67" s="21"/>
      <c r="E67" s="21"/>
      <c r="F67" s="21"/>
      <c r="G67" s="22"/>
      <c r="H67" s="21"/>
      <c r="I67" s="22"/>
      <c r="J67" s="21"/>
      <c r="K67" s="22"/>
      <c r="L67" s="21"/>
      <c r="M67" s="21">
        <v>1</v>
      </c>
      <c r="N67" s="21">
        <v>0.39273974855239763</v>
      </c>
      <c r="O67" s="22">
        <v>0.60501447059938185</v>
      </c>
      <c r="P67" s="22">
        <v>0.80577245411896159</v>
      </c>
      <c r="Q67" s="21">
        <v>0.49888400826214724</v>
      </c>
      <c r="R67" s="21">
        <v>0.10966933261036127</v>
      </c>
      <c r="S67" s="22">
        <v>0.91706568285162282</v>
      </c>
      <c r="T67" s="21">
        <v>0.47878724932813033</v>
      </c>
      <c r="U67" s="21">
        <v>-0.19660652924924765</v>
      </c>
      <c r="V67" s="21">
        <v>0.27115462533118628</v>
      </c>
      <c r="W67" s="21">
        <v>-0.15955904168248636</v>
      </c>
      <c r="X67" s="22">
        <v>0.87766844715673298</v>
      </c>
      <c r="Z67" s="23">
        <f t="shared" si="30"/>
        <v>9.9999999999999867E-2</v>
      </c>
    </row>
    <row r="68" spans="1:26" x14ac:dyDescent="0.25">
      <c r="A68" s="4" t="s">
        <v>9</v>
      </c>
      <c r="B68" s="21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>
        <v>1</v>
      </c>
      <c r="O68" s="21">
        <v>0.10479107055612411</v>
      </c>
      <c r="P68" s="21">
        <v>0.52611055932416073</v>
      </c>
      <c r="Q68" s="21">
        <v>-1.7573487507865245E-2</v>
      </c>
      <c r="R68" s="21">
        <v>0.29637466217048425</v>
      </c>
      <c r="S68" s="21">
        <v>0.37093495926000392</v>
      </c>
      <c r="T68" s="21">
        <v>3.0453900129257316E-2</v>
      </c>
      <c r="U68" s="21">
        <v>-0.18398340515532732</v>
      </c>
      <c r="V68" s="21">
        <v>0.17749420628465937</v>
      </c>
      <c r="W68" s="22">
        <v>0.62287369035803908</v>
      </c>
      <c r="X68" s="21">
        <v>0.4600141280790071</v>
      </c>
      <c r="Z68" s="23">
        <f t="shared" si="30"/>
        <v>0.19999999999999987</v>
      </c>
    </row>
    <row r="69" spans="1:26" x14ac:dyDescent="0.25">
      <c r="A69" s="4" t="s">
        <v>18</v>
      </c>
      <c r="B69" s="21"/>
      <c r="C69" s="21"/>
      <c r="D69" s="21"/>
      <c r="E69" s="21"/>
      <c r="F69" s="21"/>
      <c r="G69" s="21"/>
      <c r="H69" s="22"/>
      <c r="I69" s="21"/>
      <c r="J69" s="21"/>
      <c r="K69" s="21"/>
      <c r="L69" s="21"/>
      <c r="M69" s="22"/>
      <c r="N69" s="21"/>
      <c r="O69" s="21">
        <v>1</v>
      </c>
      <c r="P69" s="21">
        <v>0.22942603252556545</v>
      </c>
      <c r="Q69" s="21">
        <v>0.43272508069080073</v>
      </c>
      <c r="R69" s="21">
        <v>-0.29313758335190221</v>
      </c>
      <c r="S69" s="22">
        <v>0.54024711547699333</v>
      </c>
      <c r="T69" s="21">
        <v>0.43623397571699679</v>
      </c>
      <c r="U69" s="21">
        <v>-0.25188013563629214</v>
      </c>
      <c r="V69" s="21">
        <v>0.50857149813120672</v>
      </c>
      <c r="W69" s="21">
        <v>-0.26013290880428991</v>
      </c>
      <c r="X69" s="21">
        <v>0.41558526963970621</v>
      </c>
      <c r="Z69" s="23">
        <f t="shared" si="30"/>
        <v>0.29999999999999988</v>
      </c>
    </row>
    <row r="70" spans="1:26" x14ac:dyDescent="0.25">
      <c r="A70" s="4" t="s">
        <v>3</v>
      </c>
      <c r="B70" s="21"/>
      <c r="C70" s="21"/>
      <c r="D70" s="21"/>
      <c r="E70" s="21"/>
      <c r="F70" s="21"/>
      <c r="G70" s="22"/>
      <c r="H70" s="21"/>
      <c r="I70" s="21"/>
      <c r="J70" s="21"/>
      <c r="K70" s="22"/>
      <c r="L70" s="21"/>
      <c r="M70" s="22"/>
      <c r="N70" s="21"/>
      <c r="O70" s="21"/>
      <c r="P70" s="21">
        <v>1</v>
      </c>
      <c r="Q70" s="21">
        <v>1.2006349036111599E-2</v>
      </c>
      <c r="R70" s="21">
        <v>0.35878465403479765</v>
      </c>
      <c r="S70" s="22">
        <v>0.73952922734418458</v>
      </c>
      <c r="T70" s="21">
        <v>-2.6249351489654075E-2</v>
      </c>
      <c r="U70" s="21">
        <v>-8.5705623355843141E-2</v>
      </c>
      <c r="V70" s="21">
        <v>0.20863522087765826</v>
      </c>
      <c r="W70" s="21">
        <v>-8.2314589724885364E-3</v>
      </c>
      <c r="X70" s="22">
        <v>0.69620959866876342</v>
      </c>
      <c r="Z70" s="23">
        <f t="shared" si="30"/>
        <v>0.39999999999999991</v>
      </c>
    </row>
    <row r="71" spans="1:26" x14ac:dyDescent="0.25">
      <c r="A71" s="4" t="s">
        <v>2</v>
      </c>
      <c r="B71" s="22"/>
      <c r="C71" s="21"/>
      <c r="D71" s="21"/>
      <c r="E71" s="21"/>
      <c r="F71" s="21"/>
      <c r="G71" s="22"/>
      <c r="H71" s="21"/>
      <c r="I71" s="22"/>
      <c r="J71" s="22"/>
      <c r="K71" s="21"/>
      <c r="L71" s="21"/>
      <c r="M71" s="21"/>
      <c r="N71" s="21"/>
      <c r="O71" s="21"/>
      <c r="P71" s="21"/>
      <c r="Q71" s="21">
        <v>1</v>
      </c>
      <c r="R71" s="21">
        <v>-0.1673171595247803</v>
      </c>
      <c r="S71" s="22">
        <v>0.65220970507642673</v>
      </c>
      <c r="T71" s="22">
        <v>0.99288868816631137</v>
      </c>
      <c r="U71" s="21">
        <v>-0.11275228444421953</v>
      </c>
      <c r="V71" s="21">
        <v>-0.17409885956628529</v>
      </c>
      <c r="W71" s="21">
        <v>-0.13611021182514954</v>
      </c>
      <c r="X71" s="22">
        <v>0.70636477937934494</v>
      </c>
      <c r="Z71" s="23">
        <f t="shared" si="30"/>
        <v>0.49999999999999989</v>
      </c>
    </row>
    <row r="72" spans="1:26" x14ac:dyDescent="0.25">
      <c r="A72" s="4" t="s">
        <v>17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>
        <v>1</v>
      </c>
      <c r="S72" s="21">
        <v>9.270064053311125E-2</v>
      </c>
      <c r="T72" s="21">
        <v>-0.19152056171894918</v>
      </c>
      <c r="U72" s="21">
        <v>-0.21571775451733746</v>
      </c>
      <c r="V72" s="21">
        <v>0.19722942673224469</v>
      </c>
      <c r="W72" s="21">
        <v>-6.1892878797829834E-3</v>
      </c>
      <c r="X72" s="21">
        <v>0.19964764782213515</v>
      </c>
      <c r="Z72" s="23">
        <f t="shared" si="30"/>
        <v>0.59999999999999987</v>
      </c>
    </row>
    <row r="73" spans="1:26" x14ac:dyDescent="0.25">
      <c r="A73" s="4" t="s">
        <v>8</v>
      </c>
      <c r="B73" s="22"/>
      <c r="C73" s="21"/>
      <c r="D73" s="21"/>
      <c r="E73" s="21"/>
      <c r="F73" s="21"/>
      <c r="G73" s="22"/>
      <c r="H73" s="21"/>
      <c r="I73" s="22"/>
      <c r="J73" s="21"/>
      <c r="K73" s="22"/>
      <c r="L73" s="21"/>
      <c r="M73" s="22"/>
      <c r="N73" s="21"/>
      <c r="O73" s="22"/>
      <c r="P73" s="22"/>
      <c r="Q73" s="22"/>
      <c r="R73" s="21"/>
      <c r="S73" s="21">
        <v>1</v>
      </c>
      <c r="T73" s="22">
        <v>0.61192106666350521</v>
      </c>
      <c r="U73" s="21">
        <v>-0.1452904725576529</v>
      </c>
      <c r="V73" s="21">
        <v>3.0536976354451888E-2</v>
      </c>
      <c r="W73" s="21">
        <v>-0.14399085416637208</v>
      </c>
      <c r="X73" s="22">
        <v>0.95951238377085091</v>
      </c>
      <c r="Z73" s="23">
        <f t="shared" si="30"/>
        <v>0.69999999999999984</v>
      </c>
    </row>
    <row r="74" spans="1:26" x14ac:dyDescent="0.25">
      <c r="A74" s="4" t="s">
        <v>4</v>
      </c>
      <c r="B74" s="22"/>
      <c r="C74" s="21"/>
      <c r="D74" s="21"/>
      <c r="E74" s="21"/>
      <c r="F74" s="21"/>
      <c r="G74" s="22"/>
      <c r="H74" s="21"/>
      <c r="I74" s="22"/>
      <c r="J74" s="22"/>
      <c r="K74" s="21"/>
      <c r="L74" s="21"/>
      <c r="M74" s="21"/>
      <c r="N74" s="21"/>
      <c r="O74" s="21"/>
      <c r="P74" s="21"/>
      <c r="Q74" s="22"/>
      <c r="R74" s="21"/>
      <c r="S74" s="22"/>
      <c r="T74" s="21">
        <v>1</v>
      </c>
      <c r="U74" s="21">
        <v>-0.10881181521095423</v>
      </c>
      <c r="V74" s="21">
        <v>-0.1547131576309074</v>
      </c>
      <c r="W74" s="21">
        <v>-5.4461682522152888E-2</v>
      </c>
      <c r="X74" s="22">
        <v>0.68183251900245057</v>
      </c>
      <c r="Z74" s="23">
        <f t="shared" si="30"/>
        <v>0.79999999999999982</v>
      </c>
    </row>
    <row r="75" spans="1:26" x14ac:dyDescent="0.25">
      <c r="A75" s="4" t="s">
        <v>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>
        <v>1</v>
      </c>
      <c r="V75" s="21">
        <v>-0.15850047676095533</v>
      </c>
      <c r="W75" s="21">
        <v>0.24967495602522621</v>
      </c>
      <c r="X75" s="21">
        <v>-0.1286850069762531</v>
      </c>
      <c r="Z75" s="23">
        <f>Z74+0.1</f>
        <v>0.8999999999999998</v>
      </c>
    </row>
    <row r="76" spans="1:26" x14ac:dyDescent="0.25">
      <c r="A76" s="4" t="s">
        <v>14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>
        <v>1</v>
      </c>
      <c r="W76" s="21">
        <v>-0.17801729451908693</v>
      </c>
      <c r="X76" s="21">
        <v>3.8739831598259229E-2</v>
      </c>
      <c r="Z76" s="23">
        <f t="shared" si="30"/>
        <v>0.99999999999999978</v>
      </c>
    </row>
    <row r="77" spans="1:26" x14ac:dyDescent="0.25">
      <c r="A77" s="4" t="s">
        <v>21</v>
      </c>
      <c r="B77" s="21"/>
      <c r="C77" s="2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  <c r="O77" s="21"/>
      <c r="P77" s="21"/>
      <c r="Q77" s="21"/>
      <c r="R77" s="21"/>
      <c r="S77" s="21"/>
      <c r="T77" s="21"/>
      <c r="U77" s="21"/>
      <c r="V77" s="21"/>
      <c r="W77" s="21">
        <v>1</v>
      </c>
      <c r="X77" s="21">
        <v>-9.7106785089842943E-3</v>
      </c>
    </row>
    <row r="78" spans="1:26" x14ac:dyDescent="0.25">
      <c r="A78" s="4" t="s">
        <v>7</v>
      </c>
      <c r="B78" s="22"/>
      <c r="C78" s="21"/>
      <c r="D78" s="21"/>
      <c r="E78" s="21"/>
      <c r="F78" s="21"/>
      <c r="G78" s="22"/>
      <c r="H78" s="21"/>
      <c r="I78" s="22"/>
      <c r="J78" s="22"/>
      <c r="K78" s="21"/>
      <c r="L78" s="21"/>
      <c r="M78" s="22"/>
      <c r="N78" s="21"/>
      <c r="O78" s="21"/>
      <c r="P78" s="22"/>
      <c r="Q78" s="22"/>
      <c r="R78" s="21"/>
      <c r="S78" s="22"/>
      <c r="T78" s="22"/>
      <c r="U78" s="21"/>
      <c r="V78" s="21"/>
      <c r="W78" s="21"/>
      <c r="X78" s="21">
        <v>1</v>
      </c>
    </row>
    <row r="80" spans="1:26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1" x14ac:dyDescent="0.25">
      <c r="A81" s="8" t="s">
        <v>103</v>
      </c>
    </row>
    <row r="98" spans="1:16" x14ac:dyDescent="0.25">
      <c r="A98" s="13"/>
      <c r="P98" s="1"/>
    </row>
    <row r="100" spans="1:16" x14ac:dyDescent="0.25">
      <c r="F100" s="12"/>
    </row>
    <row r="101" spans="1:16" x14ac:dyDescent="0.25">
      <c r="F101" s="12"/>
    </row>
    <row r="102" spans="1:16" x14ac:dyDescent="0.25">
      <c r="F102" s="12"/>
    </row>
    <row r="118" spans="1:17" ht="67.900000000000006" customHeight="1" x14ac:dyDescent="0.25">
      <c r="A118" s="41" t="s">
        <v>104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</row>
    <row r="119" spans="1:17" x14ac:dyDescent="0.25">
      <c r="A119" s="7"/>
      <c r="B119" s="6" t="s">
        <v>23</v>
      </c>
      <c r="C119" s="6" t="s">
        <v>24</v>
      </c>
      <c r="D119" s="6" t="s">
        <v>25</v>
      </c>
      <c r="E119" s="6" t="s">
        <v>26</v>
      </c>
      <c r="F119" s="6" t="s">
        <v>27</v>
      </c>
      <c r="G119" s="6" t="s">
        <v>28</v>
      </c>
      <c r="H119" s="6" t="s">
        <v>29</v>
      </c>
      <c r="I119" s="6" t="s">
        <v>30</v>
      </c>
      <c r="J119" s="6" t="s">
        <v>31</v>
      </c>
      <c r="K119" s="6" t="s">
        <v>32</v>
      </c>
      <c r="L119" s="6" t="s">
        <v>33</v>
      </c>
      <c r="M119" s="6" t="s">
        <v>37</v>
      </c>
      <c r="N119" s="6" t="s">
        <v>34</v>
      </c>
      <c r="O119" s="6" t="s">
        <v>35</v>
      </c>
    </row>
    <row r="120" spans="1:17" x14ac:dyDescent="0.25">
      <c r="A120" s="11" t="s">
        <v>23</v>
      </c>
      <c r="B120" s="14">
        <v>1</v>
      </c>
      <c r="C120" s="15">
        <v>0.99335604163543278</v>
      </c>
      <c r="D120" s="15">
        <v>0.94606224598840316</v>
      </c>
      <c r="E120" s="15">
        <v>0.9613776367453486</v>
      </c>
      <c r="F120" s="15">
        <v>0.94905612493826419</v>
      </c>
      <c r="G120" s="15">
        <v>0.94053363509113574</v>
      </c>
      <c r="H120" s="15">
        <v>0.95002858253667088</v>
      </c>
      <c r="I120" s="14">
        <v>0.22471055112760221</v>
      </c>
      <c r="J120" s="15">
        <v>0.65395253579909784</v>
      </c>
      <c r="K120" s="14">
        <v>0.15326032268397269</v>
      </c>
      <c r="L120" s="14">
        <v>0.37920671190198241</v>
      </c>
      <c r="M120" s="14">
        <v>3.7828658569280055E-2</v>
      </c>
      <c r="N120" s="14">
        <v>4.9907712060584752E-2</v>
      </c>
      <c r="O120" s="14">
        <v>2.5919988366466962E-2</v>
      </c>
      <c r="Q120" s="19"/>
    </row>
    <row r="121" spans="1:17" x14ac:dyDescent="0.25">
      <c r="A121" s="11" t="s">
        <v>24</v>
      </c>
      <c r="B121" s="15"/>
      <c r="C121" s="14">
        <v>1</v>
      </c>
      <c r="D121" s="15">
        <v>0.91277662920606439</v>
      </c>
      <c r="E121" s="15">
        <v>0.93279578128436547</v>
      </c>
      <c r="F121" s="15">
        <v>0.91346504192127054</v>
      </c>
      <c r="G121" s="15">
        <v>0.90572249747887612</v>
      </c>
      <c r="H121" s="15">
        <v>0.91523829854189231</v>
      </c>
      <c r="I121" s="14">
        <v>0.1940243243818939</v>
      </c>
      <c r="J121" s="15">
        <v>0.61776390360686906</v>
      </c>
      <c r="K121" s="14">
        <v>0.13697240218115875</v>
      </c>
      <c r="L121" s="14">
        <v>0.37916717132302374</v>
      </c>
      <c r="M121" s="14">
        <v>2.3408909258521422E-2</v>
      </c>
      <c r="N121" s="14">
        <v>3.4580830915452943E-2</v>
      </c>
      <c r="O121" s="14">
        <v>1.0247790676730635E-2</v>
      </c>
      <c r="Q121" s="19"/>
    </row>
    <row r="122" spans="1:17" x14ac:dyDescent="0.25">
      <c r="A122" s="11" t="s">
        <v>25</v>
      </c>
      <c r="B122" s="15"/>
      <c r="C122" s="15"/>
      <c r="D122" s="14">
        <v>1</v>
      </c>
      <c r="E122" s="15">
        <v>0.99708365075864713</v>
      </c>
      <c r="F122" s="15">
        <v>0.98029137185827853</v>
      </c>
      <c r="G122" s="15">
        <v>0.98886655261320078</v>
      </c>
      <c r="H122" s="15">
        <v>0.99500740447002656</v>
      </c>
      <c r="I122" s="14">
        <v>0.13235328169070543</v>
      </c>
      <c r="J122" s="15">
        <v>0.61147888165466113</v>
      </c>
      <c r="K122" s="14">
        <v>0.16672185140193083</v>
      </c>
      <c r="L122" s="14">
        <v>0.22925582796689314</v>
      </c>
      <c r="M122" s="14">
        <v>-5.1334199117109472E-2</v>
      </c>
      <c r="N122" s="14">
        <v>-4.1688486518861784E-2</v>
      </c>
      <c r="O122" s="14">
        <v>-5.5637301890410031E-2</v>
      </c>
      <c r="Q122" s="19"/>
    </row>
    <row r="123" spans="1:17" x14ac:dyDescent="0.25">
      <c r="A123" s="11" t="s">
        <v>26</v>
      </c>
      <c r="B123" s="15"/>
      <c r="C123" s="15"/>
      <c r="D123" s="15"/>
      <c r="E123" s="14">
        <v>1</v>
      </c>
      <c r="F123" s="15">
        <v>0.98125408790631863</v>
      </c>
      <c r="G123" s="15">
        <v>0.98501758975714659</v>
      </c>
      <c r="H123" s="15">
        <v>0.99218597794746732</v>
      </c>
      <c r="I123" s="14">
        <v>0.13935368165353465</v>
      </c>
      <c r="J123" s="15">
        <v>0.61201962034345825</v>
      </c>
      <c r="K123" s="14">
        <v>0.15942958179785371</v>
      </c>
      <c r="L123" s="14">
        <v>0.24791332418715378</v>
      </c>
      <c r="M123" s="14">
        <v>-4.8009688090984257E-2</v>
      </c>
      <c r="N123" s="14">
        <v>-3.8670090356147956E-2</v>
      </c>
      <c r="O123" s="14">
        <v>-5.0398499787050903E-2</v>
      </c>
      <c r="Q123" s="19"/>
    </row>
    <row r="124" spans="1:17" x14ac:dyDescent="0.25">
      <c r="A124" s="11" t="s">
        <v>27</v>
      </c>
      <c r="B124" s="15"/>
      <c r="C124" s="15"/>
      <c r="D124" s="15"/>
      <c r="E124" s="15"/>
      <c r="F124" s="14">
        <v>1</v>
      </c>
      <c r="G124" s="15">
        <v>0.980321094062093</v>
      </c>
      <c r="H124" s="15">
        <v>0.99135371183900189</v>
      </c>
      <c r="I124" s="14">
        <v>0.30975165106175229</v>
      </c>
      <c r="J124" s="15">
        <v>0.73642418595499781</v>
      </c>
      <c r="K124" s="14">
        <v>0.17317478009383866</v>
      </c>
      <c r="L124" s="14">
        <v>0.38336538688855354</v>
      </c>
      <c r="M124" s="14">
        <v>0.12102367029167313</v>
      </c>
      <c r="N124" s="14">
        <v>0.13143297199015236</v>
      </c>
      <c r="O124" s="14">
        <v>0.11005252011753155</v>
      </c>
      <c r="Q124" s="19"/>
    </row>
    <row r="125" spans="1:17" x14ac:dyDescent="0.25">
      <c r="A125" s="11" t="s">
        <v>28</v>
      </c>
      <c r="B125" s="15"/>
      <c r="C125" s="15"/>
      <c r="D125" s="15"/>
      <c r="E125" s="15"/>
      <c r="F125" s="15"/>
      <c r="G125" s="14">
        <v>1</v>
      </c>
      <c r="H125" s="15">
        <v>0.98957066314448061</v>
      </c>
      <c r="I125" s="14">
        <v>0.19664127262420802</v>
      </c>
      <c r="J125" s="15">
        <v>0.65580870700991312</v>
      </c>
      <c r="K125" s="14">
        <v>0.16160017933492518</v>
      </c>
      <c r="L125" s="14">
        <v>0.28852852070597801</v>
      </c>
      <c r="M125" s="14">
        <v>1.4493690457572313E-2</v>
      </c>
      <c r="N125" s="14">
        <v>2.4575311857958693E-2</v>
      </c>
      <c r="O125" s="14">
        <v>8.0776920726270234E-3</v>
      </c>
      <c r="Q125" s="19"/>
    </row>
    <row r="126" spans="1:17" x14ac:dyDescent="0.25">
      <c r="A126" s="11" t="s">
        <v>29</v>
      </c>
      <c r="B126" s="15"/>
      <c r="C126" s="15"/>
      <c r="D126" s="15"/>
      <c r="E126" s="15"/>
      <c r="F126" s="15"/>
      <c r="G126" s="15"/>
      <c r="H126" s="14">
        <v>1</v>
      </c>
      <c r="I126" s="14">
        <v>0.22213923401902499</v>
      </c>
      <c r="J126" s="15">
        <v>0.68279858924277648</v>
      </c>
      <c r="K126" s="14">
        <v>0.17883734662586367</v>
      </c>
      <c r="L126" s="14">
        <v>0.31447294868773529</v>
      </c>
      <c r="M126" s="14">
        <v>4.2405971193860879E-2</v>
      </c>
      <c r="N126" s="14">
        <v>5.2312379902140056E-2</v>
      </c>
      <c r="O126" s="14">
        <v>3.4836464016454863E-2</v>
      </c>
      <c r="Q126" s="19"/>
    </row>
    <row r="127" spans="1:17" x14ac:dyDescent="0.25">
      <c r="A127" s="11" t="s">
        <v>30</v>
      </c>
      <c r="B127" s="14"/>
      <c r="C127" s="14"/>
      <c r="D127" s="14"/>
      <c r="E127" s="14"/>
      <c r="F127" s="14"/>
      <c r="G127" s="14"/>
      <c r="H127" s="14"/>
      <c r="I127" s="14">
        <v>1</v>
      </c>
      <c r="J127" s="15">
        <v>0.84944331418127406</v>
      </c>
      <c r="K127" s="14">
        <v>0.15323380378503923</v>
      </c>
      <c r="L127" s="15">
        <v>0.89764092331393763</v>
      </c>
      <c r="M127" s="15">
        <v>0.94536259953458013</v>
      </c>
      <c r="N127" s="15">
        <v>0.95517478356236052</v>
      </c>
      <c r="O127" s="15">
        <v>0.91398681249615343</v>
      </c>
      <c r="Q127" s="19"/>
    </row>
    <row r="128" spans="1:17" x14ac:dyDescent="0.25">
      <c r="A128" s="11" t="s">
        <v>31</v>
      </c>
      <c r="B128" s="15"/>
      <c r="C128" s="15"/>
      <c r="D128" s="15"/>
      <c r="E128" s="15"/>
      <c r="F128" s="15"/>
      <c r="G128" s="15"/>
      <c r="H128" s="15"/>
      <c r="I128" s="15"/>
      <c r="J128" s="14">
        <v>1</v>
      </c>
      <c r="K128" s="14">
        <v>0.29132926708612783</v>
      </c>
      <c r="L128" s="15">
        <v>0.84517898064155095</v>
      </c>
      <c r="M128" s="15">
        <v>0.74599045543527143</v>
      </c>
      <c r="N128" s="15">
        <v>0.75719811826558514</v>
      </c>
      <c r="O128" s="15">
        <v>0.71759177998462742</v>
      </c>
      <c r="Q128" s="19"/>
    </row>
    <row r="129" spans="1:17" x14ac:dyDescent="0.25">
      <c r="A129" s="11" t="s">
        <v>32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>
        <v>1</v>
      </c>
      <c r="L129" s="14">
        <v>0.20419457316570566</v>
      </c>
      <c r="M129" s="14">
        <v>0.13511872799193095</v>
      </c>
      <c r="N129" s="14">
        <v>0.14031209601104033</v>
      </c>
      <c r="O129" s="14">
        <v>0.11092130093930186</v>
      </c>
      <c r="Q129" s="19"/>
    </row>
    <row r="130" spans="1:17" x14ac:dyDescent="0.25">
      <c r="A130" s="11" t="s">
        <v>33</v>
      </c>
      <c r="B130" s="14"/>
      <c r="C130" s="14"/>
      <c r="D130" s="14"/>
      <c r="E130" s="14"/>
      <c r="F130" s="14"/>
      <c r="G130" s="14"/>
      <c r="H130" s="14"/>
      <c r="I130" s="15"/>
      <c r="J130" s="15"/>
      <c r="K130" s="14"/>
      <c r="L130" s="14">
        <v>1</v>
      </c>
      <c r="M130" s="15">
        <v>0.89445231388667412</v>
      </c>
      <c r="N130" s="15">
        <v>0.88606558926892531</v>
      </c>
      <c r="O130" s="15">
        <v>0.89044421085353764</v>
      </c>
      <c r="Q130" s="19"/>
    </row>
    <row r="131" spans="1:17" x14ac:dyDescent="0.25">
      <c r="A131" s="11" t="s">
        <v>37</v>
      </c>
      <c r="B131" s="14"/>
      <c r="C131" s="14"/>
      <c r="D131" s="14"/>
      <c r="E131" s="14"/>
      <c r="F131" s="14"/>
      <c r="G131" s="14"/>
      <c r="H131" s="14"/>
      <c r="I131" s="15"/>
      <c r="J131" s="15"/>
      <c r="K131" s="14"/>
      <c r="L131" s="15"/>
      <c r="M131" s="14">
        <v>1</v>
      </c>
      <c r="N131" s="15">
        <v>0.99767905291223891</v>
      </c>
      <c r="O131" s="15">
        <v>0.98234771608529348</v>
      </c>
      <c r="Q131" s="19"/>
    </row>
    <row r="132" spans="1:17" x14ac:dyDescent="0.25">
      <c r="A132" s="11" t="s">
        <v>34</v>
      </c>
      <c r="B132" s="14"/>
      <c r="C132" s="14"/>
      <c r="D132" s="14"/>
      <c r="E132" s="14"/>
      <c r="F132" s="14"/>
      <c r="G132" s="14"/>
      <c r="H132" s="14"/>
      <c r="I132" s="15"/>
      <c r="J132" s="15"/>
      <c r="K132" s="14"/>
      <c r="L132" s="15"/>
      <c r="M132" s="15"/>
      <c r="N132" s="14">
        <v>1</v>
      </c>
      <c r="O132" s="15">
        <v>0.97063881331767621</v>
      </c>
      <c r="Q132" s="19"/>
    </row>
    <row r="133" spans="1:17" x14ac:dyDescent="0.25">
      <c r="A133" s="11" t="s">
        <v>35</v>
      </c>
      <c r="B133" s="14"/>
      <c r="C133" s="14"/>
      <c r="D133" s="14"/>
      <c r="E133" s="14"/>
      <c r="F133" s="14"/>
      <c r="G133" s="14"/>
      <c r="H133" s="14"/>
      <c r="I133" s="15"/>
      <c r="J133" s="15"/>
      <c r="K133" s="14"/>
      <c r="L133" s="15"/>
      <c r="M133" s="15"/>
      <c r="N133" s="15"/>
      <c r="O133" s="14">
        <v>1</v>
      </c>
      <c r="Q133" s="19"/>
    </row>
    <row r="134" spans="1:17" x14ac:dyDescent="0.25">
      <c r="Q134" s="19"/>
    </row>
    <row r="135" spans="1:17" x14ac:dyDescent="0.25">
      <c r="A135" s="8" t="s">
        <v>105</v>
      </c>
      <c r="Q135" s="19"/>
    </row>
    <row r="136" spans="1:17" x14ac:dyDescent="0.25">
      <c r="Q136" s="19"/>
    </row>
    <row r="137" spans="1:17" x14ac:dyDescent="0.25">
      <c r="Q137" s="19"/>
    </row>
    <row r="138" spans="1:17" x14ac:dyDescent="0.25">
      <c r="Q138" s="19"/>
    </row>
    <row r="139" spans="1:17" x14ac:dyDescent="0.25">
      <c r="Q139" s="19"/>
    </row>
    <row r="140" spans="1:17" x14ac:dyDescent="0.25">
      <c r="Q140" s="19"/>
    </row>
  </sheetData>
  <sortState ref="A35:O51">
    <sortCondition ref="A35:A51"/>
  </sortState>
  <mergeCells count="3">
    <mergeCell ref="A118:O118"/>
    <mergeCell ref="A54:Y54"/>
    <mergeCell ref="A27:Y27"/>
  </mergeCells>
  <conditionalFormatting sqref="P80:W80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0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0:O133">
    <cfRule type="colorScale" priority="75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6:Z76 B56:X78">
    <cfRule type="colorScale" priority="76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percentile" val="10"/>
        <cfvo type="percent" val="50"/>
        <cfvo type="max"/>
        <color rgb="FFF8696B"/>
        <color rgb="FFFFEB84"/>
        <color rgb="FF63BE7B"/>
      </colorScale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0:Q140">
    <cfRule type="colorScale" priority="71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">
      <colorScale>
        <cfvo type="percentile" val="10"/>
        <cfvo type="percent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Q51">
    <cfRule type="colorScale" priority="291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292">
      <colorScale>
        <cfvo type="min"/>
        <cfvo type="num" val="AVERAGE($B$29:$Q$51)"/>
        <cfvo type="max"/>
        <color rgb="FFF8696B"/>
        <color rgb="FFFFEB84"/>
        <color rgb="FF63BE7B"/>
      </colorScale>
    </cfRule>
    <cfRule type="colorScale" priority="293">
      <colorScale>
        <cfvo type="min"/>
        <cfvo type="max"/>
        <color rgb="FFFFC000"/>
        <color theme="9" tint="0.39997558519241921"/>
      </colorScale>
    </cfRule>
    <cfRule type="colorScale" priority="294">
      <colorScale>
        <cfvo type="min"/>
        <cfvo type="max"/>
        <color theme="5" tint="-0.249977111117893"/>
        <color theme="9" tint="-0.249977111117893"/>
      </colorScale>
    </cfRule>
    <cfRule type="colorScale" priority="295">
      <colorScale>
        <cfvo type="min"/>
        <cfvo type="max"/>
        <color rgb="FFFF7128"/>
        <color rgb="FFFFEF9C"/>
      </colorScale>
    </cfRule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2">
    <cfRule type="colorScale" priority="307">
      <colorScale>
        <cfvo type="min"/>
        <cfvo type="num" val="AVERAGE($B$29:$Q$51)"/>
        <cfvo type="max"/>
        <color rgb="FFF8696B"/>
        <color rgb="FFFFEB84"/>
        <color rgb="FF63BE7B"/>
      </colorScale>
    </cfRule>
  </conditionalFormatting>
  <conditionalFormatting sqref="U29:U43 T52:T53">
    <cfRule type="colorScale" priority="308">
      <colorScale>
        <cfvo type="num" val="0"/>
        <cfvo type="num" val="2"/>
        <cfvo type="num" val="4"/>
        <color rgb="FFF8696B"/>
        <color rgb="FFFFEB84"/>
        <color rgb="FF63BE7B"/>
      </colorScale>
    </cfRule>
    <cfRule type="colorScale" priority="309">
      <colorScale>
        <cfvo type="min"/>
        <cfvo type="num" val="AVERAGE($B$29:$Q$51)"/>
        <cfvo type="max"/>
        <color rgb="FFF8696B"/>
        <color rgb="FFFFEB84"/>
        <color rgb="FF63BE7B"/>
      </colorScale>
    </cfRule>
    <cfRule type="colorScale" priority="310">
      <colorScale>
        <cfvo type="min"/>
        <cfvo type="max"/>
        <color rgb="FFFFC000"/>
        <color theme="9" tint="0.39997558519241921"/>
      </colorScale>
    </cfRule>
    <cfRule type="colorScale" priority="311">
      <colorScale>
        <cfvo type="min"/>
        <cfvo type="max"/>
        <color theme="5" tint="-0.249977111117893"/>
        <color theme="9" tint="-0.249977111117893"/>
      </colorScale>
    </cfRule>
    <cfRule type="colorScale" priority="312">
      <colorScale>
        <cfvo type="min"/>
        <cfvo type="max"/>
        <color rgb="FFFF7128"/>
        <color rgb="FFFFEF9C"/>
      </colorScale>
    </cfRule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Q3:Q25" formulaRange="1"/>
  </ignoredErrors>
  <drawing r:id="rId2"/>
  <legacyDrawing r:id="rId3"/>
  <oleObjects>
    <mc:AlternateContent xmlns:mc="http://schemas.openxmlformats.org/markup-compatibility/2006">
      <mc:Choice Requires="x14">
        <oleObject progId="STATISTICA.Graph" shapeId="1027" r:id="rId4">
          <objectPr defaultSize="0" autoPict="0" r:id="rId5">
            <anchor moveWithCells="1">
              <from>
                <xdr:col>0</xdr:col>
                <xdr:colOff>19050</xdr:colOff>
                <xdr:row>81</xdr:row>
                <xdr:rowOff>47625</xdr:rowOff>
              </from>
              <to>
                <xdr:col>6</xdr:col>
                <xdr:colOff>971550</xdr:colOff>
                <xdr:row>116</xdr:row>
                <xdr:rowOff>161925</xdr:rowOff>
              </to>
            </anchor>
          </objectPr>
        </oleObject>
      </mc:Choice>
      <mc:Fallback>
        <oleObject progId="STATISTICA.Graph" shapeId="1027" r:id="rId4"/>
      </mc:Fallback>
    </mc:AlternateContent>
    <mc:AlternateContent xmlns:mc="http://schemas.openxmlformats.org/markup-compatibility/2006">
      <mc:Choice Requires="x14">
        <oleObject progId="STATISTICA.Graph" shapeId="1029" r:id="rId6">
          <objectPr defaultSize="0" autoPict="0" r:id="rId7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7</xdr:col>
                <xdr:colOff>95250</xdr:colOff>
                <xdr:row>172</xdr:row>
                <xdr:rowOff>47625</xdr:rowOff>
              </to>
            </anchor>
          </objectPr>
        </oleObject>
      </mc:Choice>
      <mc:Fallback>
        <oleObject progId="STATISTICA.Graph" shapeId="102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Юркина</dc:creator>
  <cp:lastModifiedBy>Коняхина Татьяна Борисовна</cp:lastModifiedBy>
  <dcterms:created xsi:type="dcterms:W3CDTF">2023-07-05T10:37:45Z</dcterms:created>
  <dcterms:modified xsi:type="dcterms:W3CDTF">2023-12-18T10:20:08Z</dcterms:modified>
</cp:coreProperties>
</file>